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8859075\Box\020コンテナ部\100　管理G\001　偏積問題\偏積防止ハンドブック\ハンドブック\1116\ダウンロード資料\"/>
    </mc:Choice>
  </mc:AlternateContent>
  <xr:revisionPtr revIDLastSave="0" documentId="13_ncr:1_{7F6AA074-DC95-4730-8ABF-93B64BF9E0F5}" xr6:coauthVersionLast="47" xr6:coauthVersionMax="47" xr10:uidLastSave="{00000000-0000-0000-0000-000000000000}"/>
  <bookViews>
    <workbookView xWindow="-110" yWindow="-110" windowWidth="19420" windowHeight="10420" tabRatio="904" xr2:uid="{210B15E0-32BD-416F-8AAE-623129D9621B}"/>
  </bookViews>
  <sheets>
    <sheet name="作成例" sheetId="8" r:id="rId1"/>
    <sheet name="19D・20D" sheetId="2" r:id="rId2"/>
    <sheet name="19G・20G" sheetId="3" r:id="rId3"/>
    <sheet name="V19C" sheetId="5" r:id="rId4"/>
    <sheet name="V19B" sheetId="4" r:id="rId5"/>
    <sheet name="30C・30D" sheetId="7" r:id="rId6"/>
    <sheet name="48A・49A" sheetId="6" r:id="rId7"/>
    <sheet name="私有12ft(両開き)" sheetId="12" r:id="rId8"/>
    <sheet name="私有12ft(片開き)" sheetId="11" r:id="rId9"/>
    <sheet name="私有20ft級" sheetId="10" r:id="rId10"/>
    <sheet name="私有30ft級" sheetId="9" r:id="rId11"/>
    <sheet name="海上20ft・40ft" sheetId="13" r:id="rId12"/>
  </sheets>
  <definedNames>
    <definedName name="_xlnm.Print_Area" localSheetId="1">'19D・20D'!$B$1:$I$51</definedName>
    <definedName name="_xlnm.Print_Area" localSheetId="2">'19G・20G'!$B$1:$I$51</definedName>
    <definedName name="_xlnm.Print_Area" localSheetId="5">'30C・30D'!$B$1:$I$51</definedName>
    <definedName name="_xlnm.Print_Area" localSheetId="6">'48A・49A'!$B$1:$I$51</definedName>
    <definedName name="_xlnm.Print_Area" localSheetId="4">V19B!$B$1:$I$51</definedName>
    <definedName name="_xlnm.Print_Area" localSheetId="3">V19C!$B$1:$I$51</definedName>
    <definedName name="_xlnm.Print_Area" localSheetId="11">海上20ft・40ft!$B$1:$I$51</definedName>
    <definedName name="_xlnm.Print_Area" localSheetId="0">作成例!$B$1:$I$51</definedName>
    <definedName name="_xlnm.Print_Area" localSheetId="8">'私有12ft(片開き)'!$B$1:$I$51</definedName>
    <definedName name="_xlnm.Print_Area" localSheetId="7">'私有12ft(両開き)'!$B$1:$I$51</definedName>
    <definedName name="_xlnm.Print_Area" localSheetId="9">私有20ft級!$B$1:$I$51</definedName>
    <definedName name="_xlnm.Print_Area" localSheetId="10">私有30ft級!$B$1:$I$51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2" i="13" l="1"/>
  <c r="G41" i="13"/>
  <c r="G40" i="13"/>
  <c r="G39" i="13"/>
  <c r="G38" i="13"/>
  <c r="G37" i="13"/>
  <c r="G36" i="13"/>
  <c r="G35" i="13"/>
  <c r="G34" i="13"/>
  <c r="G33" i="13"/>
  <c r="G32" i="13"/>
  <c r="G31" i="13"/>
  <c r="E30" i="13"/>
  <c r="G24" i="13" s="1"/>
  <c r="D30" i="13"/>
  <c r="G46" i="9"/>
  <c r="G45" i="9"/>
  <c r="G42" i="9"/>
  <c r="G41" i="9"/>
  <c r="G40" i="9"/>
  <c r="G39" i="9"/>
  <c r="G38" i="9"/>
  <c r="G37" i="9"/>
  <c r="G36" i="9"/>
  <c r="G35" i="9"/>
  <c r="G34" i="9"/>
  <c r="G33" i="9"/>
  <c r="G32" i="9"/>
  <c r="G31" i="9"/>
  <c r="E30" i="9"/>
  <c r="G24" i="9" s="1"/>
  <c r="D30" i="9"/>
  <c r="G45" i="10"/>
  <c r="G33" i="10"/>
  <c r="G42" i="10"/>
  <c r="G41" i="10"/>
  <c r="G40" i="10"/>
  <c r="G39" i="10"/>
  <c r="G38" i="10"/>
  <c r="G37" i="10"/>
  <c r="G36" i="10"/>
  <c r="G35" i="10"/>
  <c r="G34" i="10"/>
  <c r="G32" i="10"/>
  <c r="G31" i="10"/>
  <c r="E30" i="10"/>
  <c r="G24" i="10" s="1"/>
  <c r="G46" i="10" s="1"/>
  <c r="D30" i="10"/>
  <c r="G30" i="10" s="1"/>
  <c r="G42" i="11"/>
  <c r="G41" i="11"/>
  <c r="G40" i="11"/>
  <c r="G39" i="11"/>
  <c r="G38" i="11"/>
  <c r="G37" i="11"/>
  <c r="G36" i="11"/>
  <c r="G35" i="11"/>
  <c r="G34" i="11"/>
  <c r="G33" i="11"/>
  <c r="G32" i="11"/>
  <c r="G31" i="11"/>
  <c r="E30" i="11"/>
  <c r="G24" i="11" s="1"/>
  <c r="D30" i="11"/>
  <c r="G31" i="12"/>
  <c r="D30" i="12"/>
  <c r="E30" i="12"/>
  <c r="G30" i="12" s="1"/>
  <c r="G42" i="12"/>
  <c r="G41" i="12"/>
  <c r="G40" i="12"/>
  <c r="G39" i="12"/>
  <c r="G38" i="12"/>
  <c r="G37" i="12"/>
  <c r="G36" i="12"/>
  <c r="G35" i="12"/>
  <c r="G34" i="12"/>
  <c r="G33" i="12"/>
  <c r="G32" i="12"/>
  <c r="G24" i="12"/>
  <c r="G45" i="12" s="1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6" i="8"/>
  <c r="G42" i="7"/>
  <c r="G41" i="7"/>
  <c r="G40" i="7"/>
  <c r="G39" i="7"/>
  <c r="G38" i="7"/>
  <c r="G37" i="7"/>
  <c r="G36" i="7"/>
  <c r="G35" i="7"/>
  <c r="G34" i="7"/>
  <c r="G33" i="7"/>
  <c r="G32" i="7"/>
  <c r="G31" i="7"/>
  <c r="G30" i="7"/>
  <c r="G26" i="7"/>
  <c r="G50" i="7" s="1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6" i="6"/>
  <c r="G50" i="6" s="1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6" i="5"/>
  <c r="G50" i="5" s="1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6" i="4"/>
  <c r="G50" i="4" s="1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6" i="3"/>
  <c r="G45" i="3" s="1"/>
  <c r="G30" i="2"/>
  <c r="G26" i="2"/>
  <c r="G50" i="2" s="1"/>
  <c r="G42" i="2"/>
  <c r="G41" i="2"/>
  <c r="G40" i="2"/>
  <c r="G39" i="2"/>
  <c r="G38" i="2"/>
  <c r="G37" i="2"/>
  <c r="G36" i="2"/>
  <c r="G35" i="2"/>
  <c r="G34" i="2"/>
  <c r="G33" i="2"/>
  <c r="G32" i="2"/>
  <c r="G31" i="2"/>
  <c r="G30" i="11" l="1"/>
  <c r="G48" i="12"/>
  <c r="G43" i="12"/>
  <c r="G44" i="12" s="1"/>
  <c r="G50" i="12"/>
  <c r="G46" i="12"/>
  <c r="G48" i="4"/>
  <c r="G50" i="13"/>
  <c r="G48" i="13"/>
  <c r="G43" i="13"/>
  <c r="G44" i="13" s="1"/>
  <c r="G46" i="13"/>
  <c r="G45" i="13"/>
  <c r="G30" i="13"/>
  <c r="G30" i="9"/>
  <c r="G50" i="9"/>
  <c r="G48" i="9"/>
  <c r="G43" i="9"/>
  <c r="G44" i="9" s="1"/>
  <c r="G50" i="10"/>
  <c r="G48" i="10"/>
  <c r="G43" i="10"/>
  <c r="G44" i="10" s="1"/>
  <c r="G50" i="11"/>
  <c r="G48" i="11"/>
  <c r="G43" i="11"/>
  <c r="G44" i="11" s="1"/>
  <c r="G46" i="11"/>
  <c r="G45" i="11"/>
  <c r="G43" i="8"/>
  <c r="G44" i="8" s="1"/>
  <c r="G45" i="8" s="1"/>
  <c r="G45" i="6"/>
  <c r="G45" i="7"/>
  <c r="G46" i="6"/>
  <c r="G46" i="7"/>
  <c r="G43" i="6"/>
  <c r="G44" i="6" s="1"/>
  <c r="G48" i="6"/>
  <c r="G43" i="7"/>
  <c r="G44" i="7" s="1"/>
  <c r="G48" i="7"/>
  <c r="G45" i="4"/>
  <c r="G45" i="5"/>
  <c r="G46" i="4"/>
  <c r="G46" i="5"/>
  <c r="G43" i="4"/>
  <c r="G44" i="4" s="1"/>
  <c r="G43" i="5"/>
  <c r="G44" i="5" s="1"/>
  <c r="G48" i="5"/>
  <c r="G43" i="3"/>
  <c r="G44" i="3" s="1"/>
  <c r="G46" i="3"/>
  <c r="G48" i="3"/>
  <c r="G50" i="3"/>
  <c r="G48" i="2"/>
  <c r="G46" i="2"/>
  <c r="G45" i="2"/>
  <c r="G43" i="2"/>
  <c r="G44" i="2" s="1"/>
  <c r="G46" i="8" l="1"/>
  <c r="G48" i="8" s="1"/>
  <c r="G50" i="8" s="1"/>
</calcChain>
</file>

<file path=xl/sharedStrings.xml><?xml version="1.0" encoding="utf-8"?>
<sst xmlns="http://schemas.openxmlformats.org/spreadsheetml/2006/main" count="405" uniqueCount="59">
  <si>
    <r>
      <rPr>
        <sz val="11"/>
        <color indexed="12"/>
        <rFont val="ＭＳ Ｐ明朝"/>
        <family val="1"/>
        <charset val="128"/>
      </rPr>
      <t>重量</t>
    </r>
    <r>
      <rPr>
        <sz val="11"/>
        <color indexed="8"/>
        <rFont val="ＭＳ Ｐ明朝"/>
        <family val="1"/>
        <charset val="128"/>
      </rPr>
      <t>を下表に入力してください。（表中、</t>
    </r>
    <r>
      <rPr>
        <sz val="11"/>
        <color indexed="12"/>
        <rFont val="ＭＳ Ｐ明朝"/>
        <family val="1"/>
        <charset val="128"/>
      </rPr>
      <t>網掛け部分</t>
    </r>
    <r>
      <rPr>
        <sz val="11"/>
        <color indexed="8"/>
        <rFont val="ＭＳ Ｐ明朝"/>
        <family val="1"/>
        <charset val="128"/>
      </rPr>
      <t>に入力してください）</t>
    </r>
    <rPh sb="0" eb="2">
      <t>ジュウリョウ</t>
    </rPh>
    <rPh sb="3" eb="4">
      <t>シタ</t>
    </rPh>
    <rPh sb="4" eb="5">
      <t>ヒョウ</t>
    </rPh>
    <rPh sb="6" eb="8">
      <t>ニュウリョク</t>
    </rPh>
    <rPh sb="16" eb="17">
      <t>ヒョウ</t>
    </rPh>
    <rPh sb="17" eb="18">
      <t>ナカ</t>
    </rPh>
    <rPh sb="19" eb="21">
      <t>アミカ</t>
    </rPh>
    <rPh sb="22" eb="24">
      <t>ブブン</t>
    </rPh>
    <rPh sb="25" eb="27">
      <t>ニュウリョク</t>
    </rPh>
    <phoneticPr fontId="4"/>
  </si>
  <si>
    <t>　　　　２．重心位置、重量が同じであれば、その数をまとめて入力してください。</t>
    <rPh sb="6" eb="8">
      <t>ジュウシン</t>
    </rPh>
    <rPh sb="8" eb="10">
      <t>イチ</t>
    </rPh>
    <rPh sb="11" eb="13">
      <t>ジュウリョウ</t>
    </rPh>
    <rPh sb="14" eb="15">
      <t>オナ</t>
    </rPh>
    <rPh sb="23" eb="24">
      <t>スウ</t>
    </rPh>
    <rPh sb="29" eb="31">
      <t>ニュウリョク</t>
    </rPh>
    <phoneticPr fontId="4"/>
  </si>
  <si>
    <t>コンテナ形式</t>
    <rPh sb="4" eb="6">
      <t>ケイシキ</t>
    </rPh>
    <phoneticPr fontId="4"/>
  </si>
  <si>
    <t>コンテナ総重量 (kg)</t>
    <rPh sb="4" eb="7">
      <t>ソウジュウリョウ</t>
    </rPh>
    <phoneticPr fontId="4"/>
  </si>
  <si>
    <t>コンテナ</t>
    <phoneticPr fontId="4"/>
  </si>
  <si>
    <t>貨物</t>
    <rPh sb="0" eb="2">
      <t>カモツ</t>
    </rPh>
    <phoneticPr fontId="4"/>
  </si>
  <si>
    <t>壁から重心
までの寸法
ℓ　(cm)</t>
    <rPh sb="0" eb="1">
      <t>カベ</t>
    </rPh>
    <rPh sb="3" eb="5">
      <t>ジュウシン</t>
    </rPh>
    <rPh sb="9" eb="11">
      <t>スンポウ</t>
    </rPh>
    <phoneticPr fontId="4"/>
  </si>
  <si>
    <t>重量
(kg)</t>
    <rPh sb="0" eb="2">
      <t>ジュウリョウ</t>
    </rPh>
    <phoneticPr fontId="4"/>
  </si>
  <si>
    <t>数</t>
    <rPh sb="0" eb="1">
      <t>スウ</t>
    </rPh>
    <phoneticPr fontId="4"/>
  </si>
  <si>
    <t>モーメント
(kg･cm)</t>
    <phoneticPr fontId="4"/>
  </si>
  <si>
    <t>コンテナ（空）</t>
    <rPh sb="5" eb="6">
      <t>クウ</t>
    </rPh>
    <phoneticPr fontId="4"/>
  </si>
  <si>
    <t>荷物 1</t>
    <rPh sb="0" eb="2">
      <t>ニモツ</t>
    </rPh>
    <phoneticPr fontId="4"/>
  </si>
  <si>
    <t>荷物 2</t>
    <rPh sb="0" eb="2">
      <t>ニモツ</t>
    </rPh>
    <phoneticPr fontId="4"/>
  </si>
  <si>
    <t>荷物 3</t>
    <rPh sb="0" eb="2">
      <t>ニモツ</t>
    </rPh>
    <phoneticPr fontId="4"/>
  </si>
  <si>
    <t>荷物 4</t>
    <rPh sb="0" eb="2">
      <t>ニモツ</t>
    </rPh>
    <phoneticPr fontId="4"/>
  </si>
  <si>
    <t>荷物 5</t>
    <rPh sb="0" eb="2">
      <t>ニモツ</t>
    </rPh>
    <phoneticPr fontId="4"/>
  </si>
  <si>
    <t>荷物 6</t>
    <rPh sb="0" eb="2">
      <t>ニモツ</t>
    </rPh>
    <phoneticPr fontId="4"/>
  </si>
  <si>
    <t>荷物 7</t>
    <rPh sb="0" eb="2">
      <t>ニモツ</t>
    </rPh>
    <phoneticPr fontId="4"/>
  </si>
  <si>
    <t>荷物 8</t>
    <rPh sb="0" eb="2">
      <t>ニモツ</t>
    </rPh>
    <phoneticPr fontId="4"/>
  </si>
  <si>
    <t>荷物 9</t>
    <rPh sb="0" eb="2">
      <t>ニモツ</t>
    </rPh>
    <phoneticPr fontId="4"/>
  </si>
  <si>
    <t>荷物 10</t>
    <rPh sb="0" eb="2">
      <t>ニモツ</t>
    </rPh>
    <phoneticPr fontId="4"/>
  </si>
  <si>
    <t>荷物 11</t>
    <rPh sb="0" eb="2">
      <t>ニモツ</t>
    </rPh>
    <phoneticPr fontId="4"/>
  </si>
  <si>
    <t>荷物 12</t>
    <rPh sb="0" eb="2">
      <t>ニモツ</t>
    </rPh>
    <phoneticPr fontId="4"/>
  </si>
  <si>
    <t>モーメント (kg・cm)　計</t>
    <rPh sb="14" eb="15">
      <t>ケイ</t>
    </rPh>
    <phoneticPr fontId="4"/>
  </si>
  <si>
    <t>コンテナ重心 (cm)</t>
    <rPh sb="4" eb="6">
      <t>ジュウシン</t>
    </rPh>
    <phoneticPr fontId="4"/>
  </si>
  <si>
    <t>左重量 (kg)</t>
    <rPh sb="0" eb="1">
      <t>ヒダリ</t>
    </rPh>
    <rPh sb="1" eb="3">
      <t>ジュウリョウ</t>
    </rPh>
    <phoneticPr fontId="4"/>
  </si>
  <si>
    <t>右重量 (kg)</t>
    <rPh sb="0" eb="1">
      <t>ミギ</t>
    </rPh>
    <rPh sb="1" eb="3">
      <t>ジュウリョウ</t>
    </rPh>
    <phoneticPr fontId="4"/>
  </si>
  <si>
    <t>偏積率</t>
    <rPh sb="0" eb="2">
      <t>ヘンセキ</t>
    </rPh>
    <rPh sb="2" eb="3">
      <t>リツ</t>
    </rPh>
    <phoneticPr fontId="4"/>
  </si>
  <si>
    <t>判    定</t>
    <rPh sb="0" eb="1">
      <t>バン</t>
    </rPh>
    <rPh sb="5" eb="6">
      <t>サダム</t>
    </rPh>
    <phoneticPr fontId="4"/>
  </si>
  <si>
    <t>１９Ｄ</t>
    <phoneticPr fontId="4"/>
  </si>
  <si>
    <t>判     定</t>
    <rPh sb="0" eb="1">
      <t>バン</t>
    </rPh>
    <rPh sb="6" eb="7">
      <t>サダム</t>
    </rPh>
    <phoneticPr fontId="4"/>
  </si>
  <si>
    <t>※外寸から開戸内張りまで　87.5mm、重心の偏心 なし</t>
    <rPh sb="1" eb="3">
      <t>ガイスン</t>
    </rPh>
    <rPh sb="5" eb="7">
      <t>ヒラキド</t>
    </rPh>
    <rPh sb="7" eb="9">
      <t>ウチバ</t>
    </rPh>
    <rPh sb="20" eb="22">
      <t>ジュウシン</t>
    </rPh>
    <rPh sb="23" eb="25">
      <t>ヘンシン</t>
    </rPh>
    <phoneticPr fontId="4"/>
  </si>
  <si>
    <r>
      <rPr>
        <b/>
        <sz val="16"/>
        <color rgb="FFFF0000"/>
        <rFont val="ＭＳ Ｐ明朝"/>
        <family val="1"/>
        <charset val="128"/>
      </rPr>
      <t>（例）</t>
    </r>
    <r>
      <rPr>
        <b/>
        <sz val="16"/>
        <color theme="1"/>
        <rFont val="ＭＳ Ｐ明朝"/>
        <family val="1"/>
        <charset val="128"/>
      </rPr>
      <t>コンテナ偏積率試算チェックシート（１９D・２０D形式用）</t>
    </r>
    <rPh sb="1" eb="2">
      <t>レイ</t>
    </rPh>
    <rPh sb="7" eb="8">
      <t>ヘン</t>
    </rPh>
    <rPh sb="8" eb="9">
      <t>セキ</t>
    </rPh>
    <rPh sb="9" eb="10">
      <t>リツ</t>
    </rPh>
    <rPh sb="10" eb="12">
      <t>シサン</t>
    </rPh>
    <rPh sb="27" eb="29">
      <t>ケイシキ</t>
    </rPh>
    <rPh sb="29" eb="30">
      <t>ヨウ</t>
    </rPh>
    <phoneticPr fontId="4"/>
  </si>
  <si>
    <t>１９G</t>
    <phoneticPr fontId="4"/>
  </si>
  <si>
    <t>※外寸から側壁内張りまで 40mm、開戸内張りまで 87mm、重心の偏心99mm</t>
    <rPh sb="1" eb="3">
      <t>ガイスン</t>
    </rPh>
    <rPh sb="5" eb="6">
      <t>ガワ</t>
    </rPh>
    <rPh sb="6" eb="7">
      <t>カベ</t>
    </rPh>
    <rPh sb="7" eb="9">
      <t>ウチバ</t>
    </rPh>
    <rPh sb="18" eb="20">
      <t>ヒラキド</t>
    </rPh>
    <rPh sb="20" eb="22">
      <t>ウチバ</t>
    </rPh>
    <rPh sb="31" eb="33">
      <t>ジュウシン</t>
    </rPh>
    <rPh sb="34" eb="36">
      <t>ヘンシン</t>
    </rPh>
    <phoneticPr fontId="4"/>
  </si>
  <si>
    <t>V19B</t>
    <phoneticPr fontId="4"/>
  </si>
  <si>
    <t>V19C</t>
    <phoneticPr fontId="4"/>
  </si>
  <si>
    <t>コンテナ偏積率試算チェックシート（１９Ｄ・２０Ｄ形式）</t>
    <rPh sb="4" eb="5">
      <t>ヘン</t>
    </rPh>
    <rPh sb="5" eb="6">
      <t>セキ</t>
    </rPh>
    <rPh sb="6" eb="7">
      <t>リツ</t>
    </rPh>
    <rPh sb="7" eb="9">
      <t>シサン</t>
    </rPh>
    <rPh sb="24" eb="26">
      <t>ケイシキ</t>
    </rPh>
    <phoneticPr fontId="4"/>
  </si>
  <si>
    <t>コンテナ偏積率試算チェックシート（１９Ｇ・２０Ｇ形式）</t>
    <rPh sb="4" eb="5">
      <t>ヘン</t>
    </rPh>
    <rPh sb="5" eb="6">
      <t>セキ</t>
    </rPh>
    <rPh sb="6" eb="7">
      <t>リツ</t>
    </rPh>
    <rPh sb="7" eb="9">
      <t>シサン</t>
    </rPh>
    <rPh sb="24" eb="26">
      <t>ケイシキ</t>
    </rPh>
    <phoneticPr fontId="4"/>
  </si>
  <si>
    <t>コンテナ偏積率試算チェックシート（Ｖ１９Ｃ形式）</t>
    <rPh sb="4" eb="5">
      <t>ヘン</t>
    </rPh>
    <rPh sb="5" eb="6">
      <t>セキ</t>
    </rPh>
    <rPh sb="6" eb="7">
      <t>リツ</t>
    </rPh>
    <rPh sb="7" eb="9">
      <t>シサン</t>
    </rPh>
    <rPh sb="21" eb="23">
      <t>ケイシキ</t>
    </rPh>
    <phoneticPr fontId="4"/>
  </si>
  <si>
    <t>コンテナ偏積率試算チェックシート（Ｖ１９Ｂ形式）</t>
    <rPh sb="4" eb="5">
      <t>ヘン</t>
    </rPh>
    <rPh sb="5" eb="6">
      <t>セキ</t>
    </rPh>
    <rPh sb="6" eb="7">
      <t>リツ</t>
    </rPh>
    <rPh sb="7" eb="9">
      <t>シサン</t>
    </rPh>
    <rPh sb="21" eb="23">
      <t>ケイシキ</t>
    </rPh>
    <phoneticPr fontId="4"/>
  </si>
  <si>
    <t>※外寸から側壁内張りまで 54.4mm、開戸内張りまで 87.5mm、重心の偏心107mm</t>
    <rPh sb="1" eb="3">
      <t>ガイスン</t>
    </rPh>
    <rPh sb="5" eb="6">
      <t>ガワ</t>
    </rPh>
    <rPh sb="6" eb="7">
      <t>カベ</t>
    </rPh>
    <rPh sb="7" eb="9">
      <t>ウチバ</t>
    </rPh>
    <rPh sb="20" eb="22">
      <t>ヒラキド</t>
    </rPh>
    <rPh sb="22" eb="24">
      <t>ウチバ</t>
    </rPh>
    <rPh sb="35" eb="37">
      <t>ジュウシン</t>
    </rPh>
    <rPh sb="38" eb="40">
      <t>ヘンシン</t>
    </rPh>
    <phoneticPr fontId="4"/>
  </si>
  <si>
    <t>４８A</t>
    <phoneticPr fontId="4"/>
  </si>
  <si>
    <t>３０C,D</t>
    <phoneticPr fontId="4"/>
  </si>
  <si>
    <t>コンテナ偏積率試算チェックシート（３０Ｃ・３０Ｄ形式）</t>
    <rPh sb="4" eb="5">
      <t>ヘン</t>
    </rPh>
    <rPh sb="5" eb="6">
      <t>セキ</t>
    </rPh>
    <rPh sb="6" eb="7">
      <t>リツ</t>
    </rPh>
    <rPh sb="7" eb="9">
      <t>シサン</t>
    </rPh>
    <rPh sb="24" eb="26">
      <t>ケイシキ</t>
    </rPh>
    <phoneticPr fontId="4"/>
  </si>
  <si>
    <t>※外寸から開戸内張りまで 81mm、重心の偏心なし</t>
    <rPh sb="1" eb="3">
      <t>ガイスン</t>
    </rPh>
    <rPh sb="5" eb="7">
      <t>ヒラキド</t>
    </rPh>
    <rPh sb="7" eb="9">
      <t>ウチバ</t>
    </rPh>
    <rPh sb="18" eb="20">
      <t>ジュウシン</t>
    </rPh>
    <rPh sb="21" eb="23">
      <t>ヘンシン</t>
    </rPh>
    <phoneticPr fontId="4"/>
  </si>
  <si>
    <t>※外寸から開戸内張りまで 70mm、重心の偏心なし</t>
    <rPh sb="1" eb="3">
      <t>ガイスン</t>
    </rPh>
    <rPh sb="5" eb="7">
      <t>ヒラキド</t>
    </rPh>
    <rPh sb="7" eb="9">
      <t>ウチバ</t>
    </rPh>
    <rPh sb="18" eb="20">
      <t>ジュウシン</t>
    </rPh>
    <rPh sb="21" eb="23">
      <t>ヘンシン</t>
    </rPh>
    <phoneticPr fontId="4"/>
  </si>
  <si>
    <t>コンテナ偏積率試算チェックシート（４８Ａ・４９Ａ形式）</t>
    <rPh sb="4" eb="5">
      <t>ヘン</t>
    </rPh>
    <rPh sb="5" eb="6">
      <t>セキ</t>
    </rPh>
    <rPh sb="6" eb="7">
      <t>リツ</t>
    </rPh>
    <rPh sb="7" eb="9">
      <t>シサン</t>
    </rPh>
    <rPh sb="24" eb="26">
      <t>ケイシキ</t>
    </rPh>
    <phoneticPr fontId="4"/>
  </si>
  <si>
    <t>コンテナ偏積率試算チェックシート（私有１２ｆｔ級 両開き形式）</t>
    <rPh sb="4" eb="5">
      <t>ヘン</t>
    </rPh>
    <rPh sb="5" eb="6">
      <t>セキ</t>
    </rPh>
    <rPh sb="6" eb="7">
      <t>リツ</t>
    </rPh>
    <rPh sb="7" eb="9">
      <t>シサン</t>
    </rPh>
    <rPh sb="17" eb="19">
      <t>シユウ</t>
    </rPh>
    <rPh sb="23" eb="24">
      <t>キュウ</t>
    </rPh>
    <rPh sb="25" eb="27">
      <t>リョウビラ</t>
    </rPh>
    <rPh sb="28" eb="30">
      <t>ケイシキ</t>
    </rPh>
    <phoneticPr fontId="4"/>
  </si>
  <si>
    <t>コンテナ偏積率試算チェックシート（私有１２ｆｔ級 片開き形式）</t>
    <rPh sb="4" eb="5">
      <t>ヘン</t>
    </rPh>
    <rPh sb="5" eb="6">
      <t>セキ</t>
    </rPh>
    <rPh sb="6" eb="7">
      <t>リツ</t>
    </rPh>
    <rPh sb="7" eb="9">
      <t>シサン</t>
    </rPh>
    <rPh sb="17" eb="19">
      <t>シユウ</t>
    </rPh>
    <rPh sb="23" eb="24">
      <t>キュウ</t>
    </rPh>
    <rPh sb="25" eb="26">
      <t>カタ</t>
    </rPh>
    <rPh sb="26" eb="27">
      <t>ビラ</t>
    </rPh>
    <rPh sb="28" eb="30">
      <t>ケイシキ</t>
    </rPh>
    <phoneticPr fontId="4"/>
  </si>
  <si>
    <t>コンテナ偏積率試算チェックシート（私有２０ｆｔ級形式）</t>
    <rPh sb="4" eb="5">
      <t>ヘン</t>
    </rPh>
    <rPh sb="5" eb="6">
      <t>セキ</t>
    </rPh>
    <rPh sb="6" eb="7">
      <t>リツ</t>
    </rPh>
    <rPh sb="7" eb="9">
      <t>シサン</t>
    </rPh>
    <rPh sb="17" eb="19">
      <t>シユウ</t>
    </rPh>
    <rPh sb="23" eb="24">
      <t>キュウ</t>
    </rPh>
    <rPh sb="24" eb="26">
      <t>ケイシキ</t>
    </rPh>
    <phoneticPr fontId="4"/>
  </si>
  <si>
    <t>コンテナ偏積率試算チェックシート（私有３０ｆｔ級形式）</t>
    <rPh sb="4" eb="5">
      <t>ヘン</t>
    </rPh>
    <rPh sb="5" eb="6">
      <t>セキ</t>
    </rPh>
    <rPh sb="6" eb="7">
      <t>リツ</t>
    </rPh>
    <rPh sb="7" eb="9">
      <t>シサン</t>
    </rPh>
    <rPh sb="17" eb="19">
      <t>シユウ</t>
    </rPh>
    <rPh sb="23" eb="24">
      <t>キュウ</t>
    </rPh>
    <rPh sb="24" eb="26">
      <t>ケイシキ</t>
    </rPh>
    <phoneticPr fontId="4"/>
  </si>
  <si>
    <t>コンテナ偏積率試算チェックシート（海上２０ｆｔ・４０ｆｔ形式）</t>
    <rPh sb="4" eb="5">
      <t>ヘン</t>
    </rPh>
    <rPh sb="5" eb="6">
      <t>セキ</t>
    </rPh>
    <rPh sb="6" eb="7">
      <t>リツ</t>
    </rPh>
    <rPh sb="7" eb="9">
      <t>シサン</t>
    </rPh>
    <rPh sb="17" eb="19">
      <t>カイジョウ</t>
    </rPh>
    <rPh sb="28" eb="30">
      <t>ケイシキ</t>
    </rPh>
    <phoneticPr fontId="4"/>
  </si>
  <si>
    <t>コンテナ自重 (kg)</t>
    <rPh sb="4" eb="6">
      <t>ジジュウ</t>
    </rPh>
    <phoneticPr fontId="4"/>
  </si>
  <si>
    <t>壁から中心までの寸法（ｃｍ）</t>
    <rPh sb="0" eb="1">
      <t>カベ</t>
    </rPh>
    <rPh sb="3" eb="5">
      <t>チュウシン</t>
    </rPh>
    <rPh sb="8" eb="10">
      <t>スンポウ</t>
    </rPh>
    <phoneticPr fontId="2"/>
  </si>
  <si>
    <t>壁から重心までの寸法（ｃｍ）</t>
    <rPh sb="0" eb="1">
      <t>カベ</t>
    </rPh>
    <rPh sb="3" eb="5">
      <t>ジュウシン</t>
    </rPh>
    <rPh sb="8" eb="10">
      <t>スンポウ</t>
    </rPh>
    <phoneticPr fontId="2"/>
  </si>
  <si>
    <r>
      <t>　　　　１．パレット、フレコン、ロール紙等、貨物ごとに、開戸の内張り板から重心までの</t>
    </r>
    <r>
      <rPr>
        <sz val="11"/>
        <color indexed="12"/>
        <rFont val="ＭＳ Ｐ明朝"/>
        <family val="1"/>
        <charset val="128"/>
      </rPr>
      <t>寸法</t>
    </r>
    <r>
      <rPr>
        <b/>
        <sz val="11"/>
        <color indexed="12"/>
        <rFont val="ＭＳ Ｐ明朝"/>
        <family val="1"/>
        <charset val="128"/>
      </rPr>
      <t>(cm)</t>
    </r>
    <r>
      <rPr>
        <sz val="11"/>
        <color indexed="8"/>
        <rFont val="ＭＳ Ｐ明朝"/>
        <family val="1"/>
        <charset val="128"/>
      </rPr>
      <t>と</t>
    </r>
    <rPh sb="19" eb="20">
      <t>カミ</t>
    </rPh>
    <rPh sb="20" eb="21">
      <t>トウ</t>
    </rPh>
    <rPh sb="22" eb="24">
      <t>カモツ</t>
    </rPh>
    <rPh sb="28" eb="30">
      <t>ヒラキド</t>
    </rPh>
    <rPh sb="31" eb="33">
      <t>ウチバ</t>
    </rPh>
    <rPh sb="34" eb="35">
      <t>イタ</t>
    </rPh>
    <rPh sb="37" eb="39">
      <t>ジュウシン</t>
    </rPh>
    <rPh sb="42" eb="44">
      <t>スンポウ</t>
    </rPh>
    <phoneticPr fontId="4"/>
  </si>
  <si>
    <t>　　　　３．偏積率が１０.０％以内であれば、判定欄が「○」となります。</t>
    <rPh sb="6" eb="8">
      <t>ヘンセキ</t>
    </rPh>
    <rPh sb="8" eb="9">
      <t>リツ</t>
    </rPh>
    <rPh sb="15" eb="17">
      <t>イナイ</t>
    </rPh>
    <rPh sb="22" eb="24">
      <t>ハンテイ</t>
    </rPh>
    <rPh sb="24" eb="25">
      <t>ラン</t>
    </rPh>
    <phoneticPr fontId="4"/>
  </si>
  <si>
    <t>※定型的貨物は、試算後、ミシン目の範囲をコピーして「台帳」に貼り付けてください。</t>
    <rPh sb="8" eb="11">
      <t>シサンゴ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</si>
</sst>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_ "/>
    <numFmt numFmtId="178" formatCode="0.0%"/>
  </numFmts>
  <fonts count="15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b/>
      <sz val="16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indexed="12"/>
      <name val="ＭＳ Ｐ明朝"/>
      <family val="1"/>
      <charset val="128"/>
    </font>
    <font>
      <b/>
      <sz val="11"/>
      <color indexed="12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sz val="12"/>
      <color rgb="FF0000FF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1"/>
      <color rgb="FF0000FF"/>
      <name val="ＭＳ Ｐ明朝"/>
      <family val="1"/>
      <charset val="128"/>
    </font>
    <font>
      <b/>
      <sz val="26"/>
      <color rgb="FFFF0000"/>
      <name val="ＭＳ Ｐ明朝"/>
      <family val="1"/>
      <charset val="128"/>
    </font>
    <font>
      <b/>
      <sz val="16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mediumDashed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176" fontId="1" fillId="0" borderId="1" xfId="0" applyNumberFormat="1" applyFont="1" applyBorder="1" applyAlignment="1">
      <alignment horizontal="center" vertical="center"/>
    </xf>
    <xf numFmtId="177" fontId="1" fillId="2" borderId="2" xfId="0" applyNumberFormat="1" applyFont="1" applyFill="1" applyBorder="1">
      <alignment vertical="center"/>
    </xf>
    <xf numFmtId="176" fontId="1" fillId="0" borderId="2" xfId="0" applyNumberFormat="1" applyFont="1" applyBorder="1" applyAlignment="1">
      <alignment horizontal="center" vertical="center"/>
    </xf>
    <xf numFmtId="176" fontId="1" fillId="0" borderId="0" xfId="0" applyNumberFormat="1" applyFont="1">
      <alignment vertical="center"/>
    </xf>
    <xf numFmtId="176" fontId="1" fillId="0" borderId="0" xfId="0" applyNumberFormat="1" applyFont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176" fontId="10" fillId="0" borderId="4" xfId="0" applyNumberFormat="1" applyFont="1" applyBorder="1" applyAlignment="1">
      <alignment horizontal="center" vertical="center" wrapText="1"/>
    </xf>
    <xf numFmtId="176" fontId="1" fillId="0" borderId="4" xfId="0" applyNumberFormat="1" applyFont="1" applyBorder="1" applyAlignment="1">
      <alignment horizontal="center" vertical="center" wrapText="1"/>
    </xf>
    <xf numFmtId="176" fontId="1" fillId="0" borderId="4" xfId="0" applyNumberFormat="1" applyFont="1" applyBorder="1">
      <alignment vertical="center"/>
    </xf>
    <xf numFmtId="177" fontId="1" fillId="2" borderId="4" xfId="0" applyNumberFormat="1" applyFont="1" applyFill="1" applyBorder="1">
      <alignment vertical="center"/>
    </xf>
    <xf numFmtId="176" fontId="1" fillId="2" borderId="4" xfId="0" applyNumberFormat="1" applyFont="1" applyFill="1" applyBorder="1">
      <alignment vertical="center"/>
    </xf>
    <xf numFmtId="177" fontId="12" fillId="0" borderId="4" xfId="0" applyNumberFormat="1" applyFont="1" applyBorder="1">
      <alignment vertical="center"/>
    </xf>
    <xf numFmtId="176" fontId="12" fillId="0" borderId="4" xfId="0" applyNumberFormat="1" applyFont="1" applyBorder="1">
      <alignment vertical="center"/>
    </xf>
    <xf numFmtId="176" fontId="1" fillId="0" borderId="5" xfId="0" applyNumberFormat="1" applyFont="1" applyBorder="1">
      <alignment vertical="center"/>
    </xf>
    <xf numFmtId="176" fontId="1" fillId="0" borderId="6" xfId="0" applyNumberFormat="1" applyFont="1" applyBorder="1">
      <alignment vertical="center"/>
    </xf>
    <xf numFmtId="176" fontId="1" fillId="0" borderId="7" xfId="0" applyNumberFormat="1" applyFont="1" applyBorder="1">
      <alignment vertical="center"/>
    </xf>
    <xf numFmtId="177" fontId="1" fillId="0" borderId="4" xfId="0" applyNumberFormat="1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178" fontId="1" fillId="0" borderId="4" xfId="0" applyNumberFormat="1" applyFont="1" applyBorder="1">
      <alignment vertical="center"/>
    </xf>
    <xf numFmtId="0" fontId="1" fillId="0" borderId="8" xfId="0" applyFont="1" applyBorder="1">
      <alignment vertical="center"/>
    </xf>
    <xf numFmtId="0" fontId="13" fillId="0" borderId="9" xfId="0" applyFont="1" applyBorder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/>
    </xf>
    <xf numFmtId="0" fontId="1" fillId="0" borderId="13" xfId="0" applyFont="1" applyBorder="1">
      <alignment vertical="center"/>
    </xf>
    <xf numFmtId="0" fontId="1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" fillId="0" borderId="14" xfId="0" applyFont="1" applyBorder="1">
      <alignment vertical="center"/>
    </xf>
    <xf numFmtId="0" fontId="8" fillId="0" borderId="0" xfId="0" applyFont="1" applyBorder="1">
      <alignment vertical="center"/>
    </xf>
    <xf numFmtId="176" fontId="1" fillId="0" borderId="13" xfId="0" applyNumberFormat="1" applyFont="1" applyBorder="1">
      <alignment vertical="center"/>
    </xf>
    <xf numFmtId="176" fontId="1" fillId="0" borderId="0" xfId="0" applyNumberFormat="1" applyFont="1" applyBorder="1">
      <alignment vertical="center"/>
    </xf>
    <xf numFmtId="176" fontId="1" fillId="0" borderId="14" xfId="0" applyNumberFormat="1" applyFont="1" applyBorder="1">
      <alignment vertical="center"/>
    </xf>
    <xf numFmtId="176" fontId="1" fillId="0" borderId="0" xfId="0" applyNumberFormat="1" applyFont="1" applyBorder="1" applyAlignment="1">
      <alignment horizontal="center" vertical="center"/>
    </xf>
    <xf numFmtId="176" fontId="9" fillId="0" borderId="0" xfId="0" applyNumberFormat="1" applyFont="1" applyBorder="1" applyAlignment="1">
      <alignment horizontal="center" vertical="center"/>
    </xf>
    <xf numFmtId="176" fontId="11" fillId="0" borderId="0" xfId="0" applyNumberFormat="1" applyFont="1" applyBorder="1">
      <alignment vertical="center"/>
    </xf>
    <xf numFmtId="176" fontId="1" fillId="0" borderId="13" xfId="0" applyNumberFormat="1" applyFont="1" applyBorder="1" applyAlignment="1">
      <alignment horizontal="center" vertical="center"/>
    </xf>
    <xf numFmtId="176" fontId="1" fillId="0" borderId="14" xfId="0" applyNumberFormat="1" applyFont="1" applyBorder="1" applyAlignment="1">
      <alignment horizontal="center" vertical="center"/>
    </xf>
    <xf numFmtId="0" fontId="1" fillId="0" borderId="15" xfId="0" applyFont="1" applyBorder="1">
      <alignment vertical="center"/>
    </xf>
    <xf numFmtId="0" fontId="1" fillId="0" borderId="16" xfId="0" applyFont="1" applyBorder="1">
      <alignment vertical="center"/>
    </xf>
    <xf numFmtId="0" fontId="1" fillId="0" borderId="17" xfId="0" applyFont="1" applyBorder="1">
      <alignment vertical="center"/>
    </xf>
    <xf numFmtId="0" fontId="1" fillId="0" borderId="18" xfId="0" applyFont="1" applyBorder="1">
      <alignment vertical="center"/>
    </xf>
    <xf numFmtId="0" fontId="1" fillId="0" borderId="19" xfId="0" applyFont="1" applyBorder="1">
      <alignment vertical="center"/>
    </xf>
    <xf numFmtId="0" fontId="1" fillId="0" borderId="20" xfId="0" applyFont="1" applyBorder="1">
      <alignment vertical="center"/>
    </xf>
    <xf numFmtId="0" fontId="3" fillId="0" borderId="16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177" fontId="1" fillId="2" borderId="0" xfId="0" applyNumberFormat="1" applyFont="1" applyFill="1" applyBorder="1">
      <alignment vertical="center"/>
    </xf>
    <xf numFmtId="176" fontId="1" fillId="2" borderId="4" xfId="0" applyNumberFormat="1" applyFont="1" applyFill="1" applyBorder="1" applyAlignment="1">
      <alignment horizontal="center" vertical="center"/>
    </xf>
    <xf numFmtId="177" fontId="1" fillId="2" borderId="4" xfId="0" applyNumberFormat="1" applyFont="1" applyFill="1" applyBorder="1" applyAlignment="1">
      <alignment horizontal="center" vertical="center"/>
    </xf>
    <xf numFmtId="0" fontId="1" fillId="0" borderId="14" xfId="0" applyFont="1" applyBorder="1" applyAlignment="1">
      <alignment horizontal="right" vertical="center"/>
    </xf>
    <xf numFmtId="0" fontId="1" fillId="0" borderId="14" xfId="0" applyFont="1" applyBorder="1" applyAlignment="1">
      <alignment vertical="center"/>
    </xf>
    <xf numFmtId="0" fontId="11" fillId="0" borderId="0" xfId="0" applyFont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176" fontId="1" fillId="0" borderId="21" xfId="0" applyNumberFormat="1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76" fontId="1" fillId="0" borderId="23" xfId="0" applyNumberFormat="1" applyFont="1" applyBorder="1" applyAlignment="1">
      <alignment horizontal="center" vertical="center"/>
    </xf>
    <xf numFmtId="176" fontId="1" fillId="0" borderId="24" xfId="0" applyNumberFormat="1" applyFont="1" applyBorder="1" applyAlignment="1">
      <alignment horizontal="center" vertical="center"/>
    </xf>
    <xf numFmtId="176" fontId="1" fillId="0" borderId="5" xfId="0" applyNumberFormat="1" applyFont="1" applyBorder="1" applyAlignment="1">
      <alignment horizontal="center" vertical="center"/>
    </xf>
    <xf numFmtId="176" fontId="1" fillId="0" borderId="6" xfId="0" applyNumberFormat="1" applyFont="1" applyBorder="1" applyAlignment="1">
      <alignment horizontal="center" vertical="center"/>
    </xf>
    <xf numFmtId="176" fontId="1" fillId="0" borderId="7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7</xdr:row>
      <xdr:rowOff>69850</xdr:rowOff>
    </xdr:from>
    <xdr:to>
      <xdr:col>5</xdr:col>
      <xdr:colOff>266700</xdr:colOff>
      <xdr:row>9</xdr:row>
      <xdr:rowOff>69850</xdr:rowOff>
    </xdr:to>
    <xdr:grpSp>
      <xdr:nvGrpSpPr>
        <xdr:cNvPr id="33" name="グループ化 40">
          <a:extLst>
            <a:ext uri="{FF2B5EF4-FFF2-40B4-BE49-F238E27FC236}">
              <a16:creationId xmlns:a16="http://schemas.microsoft.com/office/drawing/2014/main" id="{5CAD4535-5789-4570-B923-7ABE8BED2013}"/>
            </a:ext>
          </a:extLst>
        </xdr:cNvPr>
        <xdr:cNvGrpSpPr>
          <a:grpSpLocks/>
        </xdr:cNvGrpSpPr>
      </xdr:nvGrpSpPr>
      <xdr:grpSpPr bwMode="auto">
        <a:xfrm>
          <a:off x="1149350" y="1422400"/>
          <a:ext cx="2482850" cy="330200"/>
          <a:chOff x="1248039" y="586740"/>
          <a:chExt cx="1533261" cy="335280"/>
        </a:xfrm>
      </xdr:grpSpPr>
      <xdr:sp macro="" textlink="">
        <xdr:nvSpPr>
          <xdr:cNvPr id="34" name="ドーナツ 42">
            <a:extLst>
              <a:ext uri="{FF2B5EF4-FFF2-40B4-BE49-F238E27FC236}">
                <a16:creationId xmlns:a16="http://schemas.microsoft.com/office/drawing/2014/main" id="{BB289760-CF55-42B7-B1D8-9F52C882CD8B}"/>
              </a:ext>
            </a:extLst>
          </xdr:cNvPr>
          <xdr:cNvSpPr/>
        </xdr:nvSpPr>
        <xdr:spPr>
          <a:xfrm>
            <a:off x="1248039" y="670560"/>
            <a:ext cx="90192" cy="154745"/>
          </a:xfrm>
          <a:prstGeom prst="donu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35" name="テキスト ボックス 34">
            <a:extLst>
              <a:ext uri="{FF2B5EF4-FFF2-40B4-BE49-F238E27FC236}">
                <a16:creationId xmlns:a16="http://schemas.microsoft.com/office/drawing/2014/main" id="{EE110521-11B3-436A-A6BB-EB4D3E05BE7A}"/>
              </a:ext>
            </a:extLst>
          </xdr:cNvPr>
          <xdr:cNvSpPr txBox="1"/>
        </xdr:nvSpPr>
        <xdr:spPr>
          <a:xfrm>
            <a:off x="1299017" y="586740"/>
            <a:ext cx="1482283" cy="3352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200" b="1"/>
              <a:t>：</a:t>
            </a:r>
            <a:r>
              <a:rPr kumimoji="1" lang="ja-JP" altLang="en-US" sz="1200" b="1" baseline="0"/>
              <a:t> </a:t>
            </a:r>
            <a:r>
              <a:rPr kumimoji="1" lang="ja-JP" altLang="en-US" sz="1200" b="1"/>
              <a:t>荷物の重心位置</a:t>
            </a:r>
          </a:p>
        </xdr:txBody>
      </xdr:sp>
    </xdr:grpSp>
    <xdr:clientData/>
  </xdr:twoCellAnchor>
  <xdr:twoCellAnchor>
    <xdr:from>
      <xdr:col>1</xdr:col>
      <xdr:colOff>25400</xdr:colOff>
      <xdr:row>9</xdr:row>
      <xdr:rowOff>114300</xdr:rowOff>
    </xdr:from>
    <xdr:to>
      <xdr:col>8</xdr:col>
      <xdr:colOff>114300</xdr:colOff>
      <xdr:row>23</xdr:row>
      <xdr:rowOff>57150</xdr:rowOff>
    </xdr:to>
    <xdr:grpSp>
      <xdr:nvGrpSpPr>
        <xdr:cNvPr id="36" name="グループ化 45">
          <a:extLst>
            <a:ext uri="{FF2B5EF4-FFF2-40B4-BE49-F238E27FC236}">
              <a16:creationId xmlns:a16="http://schemas.microsoft.com/office/drawing/2014/main" id="{1092354B-5802-46FC-B009-F1B50A41E697}"/>
            </a:ext>
          </a:extLst>
        </xdr:cNvPr>
        <xdr:cNvGrpSpPr>
          <a:grpSpLocks/>
        </xdr:cNvGrpSpPr>
      </xdr:nvGrpSpPr>
      <xdr:grpSpPr bwMode="auto">
        <a:xfrm>
          <a:off x="241300" y="1797050"/>
          <a:ext cx="5492750" cy="2254250"/>
          <a:chOff x="-78827" y="960120"/>
          <a:chExt cx="5961467" cy="2537460"/>
        </a:xfrm>
      </xdr:grpSpPr>
      <xdr:cxnSp macro="">
        <xdr:nvCxnSpPr>
          <xdr:cNvPr id="37" name="直線コネクタ 36">
            <a:extLst>
              <a:ext uri="{FF2B5EF4-FFF2-40B4-BE49-F238E27FC236}">
                <a16:creationId xmlns:a16="http://schemas.microsoft.com/office/drawing/2014/main" id="{CFD8F5F4-DB62-4DA4-9D10-44B4B78585F6}"/>
              </a:ext>
            </a:extLst>
          </xdr:cNvPr>
          <xdr:cNvCxnSpPr/>
        </xdr:nvCxnSpPr>
        <xdr:spPr>
          <a:xfrm flipH="1">
            <a:off x="-44368" y="988711"/>
            <a:ext cx="1392158" cy="0"/>
          </a:xfrm>
          <a:prstGeom prst="line">
            <a:avLst/>
          </a:prstGeom>
          <a:ln w="158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8" name="直線矢印コネクタ 37">
            <a:extLst>
              <a:ext uri="{FF2B5EF4-FFF2-40B4-BE49-F238E27FC236}">
                <a16:creationId xmlns:a16="http://schemas.microsoft.com/office/drawing/2014/main" id="{44F147F6-FF1D-483B-9E8F-229A54870DB0}"/>
              </a:ext>
            </a:extLst>
          </xdr:cNvPr>
          <xdr:cNvCxnSpPr/>
        </xdr:nvCxnSpPr>
        <xdr:spPr>
          <a:xfrm flipH="1">
            <a:off x="851575" y="988711"/>
            <a:ext cx="0" cy="604177"/>
          </a:xfrm>
          <a:prstGeom prst="straightConnector1">
            <a:avLst/>
          </a:prstGeom>
          <a:ln w="12700">
            <a:solidFill>
              <a:schemeClr val="tx1"/>
            </a:solidFill>
            <a:headEnd type="arrow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39" name="グループ化 56">
            <a:extLst>
              <a:ext uri="{FF2B5EF4-FFF2-40B4-BE49-F238E27FC236}">
                <a16:creationId xmlns:a16="http://schemas.microsoft.com/office/drawing/2014/main" id="{C240BF2A-FABA-4D54-BAD5-0A54E704DDAA}"/>
              </a:ext>
            </a:extLst>
          </xdr:cNvPr>
          <xdr:cNvGrpSpPr>
            <a:grpSpLocks/>
          </xdr:cNvGrpSpPr>
        </xdr:nvGrpSpPr>
        <xdr:grpSpPr bwMode="auto">
          <a:xfrm>
            <a:off x="1316947" y="960120"/>
            <a:ext cx="4565693" cy="2537460"/>
            <a:chOff x="791130" y="1036320"/>
            <a:chExt cx="4695270" cy="2628900"/>
          </a:xfrm>
        </xdr:grpSpPr>
        <xdr:sp macro="" textlink="">
          <xdr:nvSpPr>
            <xdr:cNvPr id="43" name="正方形/長方形 42">
              <a:extLst>
                <a:ext uri="{FF2B5EF4-FFF2-40B4-BE49-F238E27FC236}">
                  <a16:creationId xmlns:a16="http://schemas.microsoft.com/office/drawing/2014/main" id="{BDC51702-02D7-4DC0-8606-7061FD1AECF3}"/>
                </a:ext>
              </a:extLst>
            </xdr:cNvPr>
            <xdr:cNvSpPr/>
          </xdr:nvSpPr>
          <xdr:spPr>
            <a:xfrm>
              <a:off x="794498" y="1036320"/>
              <a:ext cx="4691902" cy="2628900"/>
            </a:xfrm>
            <a:prstGeom prst="rect">
              <a:avLst/>
            </a:prstGeom>
            <a:ln w="38100" cmpd="dbl">
              <a:solidFill>
                <a:schemeClr val="tx1"/>
              </a:solidFill>
            </a:ln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grpSp>
          <xdr:nvGrpSpPr>
            <xdr:cNvPr id="44" name="グループ化 5">
              <a:extLst>
                <a:ext uri="{FF2B5EF4-FFF2-40B4-BE49-F238E27FC236}">
                  <a16:creationId xmlns:a16="http://schemas.microsoft.com/office/drawing/2014/main" id="{A57CA77A-19A7-4E2E-BBAB-DFBCC10F85AC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67945" y="1127760"/>
              <a:ext cx="2897722" cy="2468879"/>
              <a:chOff x="1050922" y="807720"/>
              <a:chExt cx="2518897" cy="2430779"/>
            </a:xfrm>
          </xdr:grpSpPr>
          <xdr:sp macro="" textlink="">
            <xdr:nvSpPr>
              <xdr:cNvPr id="51" name="フローチャート: 処理 50">
                <a:extLst>
                  <a:ext uri="{FF2B5EF4-FFF2-40B4-BE49-F238E27FC236}">
                    <a16:creationId xmlns:a16="http://schemas.microsoft.com/office/drawing/2014/main" id="{C780D65B-1DE2-40F3-AC69-4B8E5415E135}"/>
                  </a:ext>
                </a:extLst>
              </xdr:cNvPr>
              <xdr:cNvSpPr/>
            </xdr:nvSpPr>
            <xdr:spPr>
              <a:xfrm>
                <a:off x="1054848" y="790601"/>
                <a:ext cx="1164411" cy="1210318"/>
              </a:xfrm>
              <a:prstGeom prst="flowChartProcess">
                <a:avLst/>
              </a:prstGeom>
            </xdr:spPr>
            <xdr:style>
              <a:lnRef idx="2">
                <a:schemeClr val="accent6"/>
              </a:lnRef>
              <a:fillRef idx="1">
                <a:schemeClr val="lt1"/>
              </a:fillRef>
              <a:effectRef idx="0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  <xdr:sp macro="" textlink="">
            <xdr:nvSpPr>
              <xdr:cNvPr id="52" name="フローチャート: 処理 51">
                <a:extLst>
                  <a:ext uri="{FF2B5EF4-FFF2-40B4-BE49-F238E27FC236}">
                    <a16:creationId xmlns:a16="http://schemas.microsoft.com/office/drawing/2014/main" id="{8F6CB76C-9A78-47B9-85B6-C5B1B805000E}"/>
                  </a:ext>
                </a:extLst>
              </xdr:cNvPr>
              <xdr:cNvSpPr/>
            </xdr:nvSpPr>
            <xdr:spPr>
              <a:xfrm>
                <a:off x="2354799" y="2044666"/>
                <a:ext cx="1213699" cy="1195736"/>
              </a:xfrm>
              <a:prstGeom prst="flowChartProcess">
                <a:avLst/>
              </a:prstGeom>
            </xdr:spPr>
            <xdr:style>
              <a:lnRef idx="2">
                <a:schemeClr val="accent6"/>
              </a:lnRef>
              <a:fillRef idx="1">
                <a:schemeClr val="lt1"/>
              </a:fillRef>
              <a:effectRef idx="0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</xdr:grpSp>
        <xdr:sp macro="" textlink="">
          <xdr:nvSpPr>
            <xdr:cNvPr id="45" name="フローチャート: 処理 44">
              <a:extLst>
                <a:ext uri="{FF2B5EF4-FFF2-40B4-BE49-F238E27FC236}">
                  <a16:creationId xmlns:a16="http://schemas.microsoft.com/office/drawing/2014/main" id="{15760A64-A5B6-4369-AD4B-AB7A3EE3828A}"/>
                </a:ext>
              </a:extLst>
            </xdr:cNvPr>
            <xdr:cNvSpPr/>
          </xdr:nvSpPr>
          <xdr:spPr bwMode="auto">
            <a:xfrm>
              <a:off x="2339566" y="1102968"/>
              <a:ext cx="1346618" cy="1214478"/>
            </a:xfrm>
            <a:prstGeom prst="flowChartProcess">
              <a:avLst/>
            </a:prstGeom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sp macro="" textlink="">
          <xdr:nvSpPr>
            <xdr:cNvPr id="46" name="フローチャート: 処理 45">
              <a:extLst>
                <a:ext uri="{FF2B5EF4-FFF2-40B4-BE49-F238E27FC236}">
                  <a16:creationId xmlns:a16="http://schemas.microsoft.com/office/drawing/2014/main" id="{72B21E1B-1EE2-4231-936C-75378FCE80F1}"/>
                </a:ext>
              </a:extLst>
            </xdr:cNvPr>
            <xdr:cNvSpPr/>
          </xdr:nvSpPr>
          <xdr:spPr bwMode="auto">
            <a:xfrm>
              <a:off x="3778321" y="1391777"/>
              <a:ext cx="1630117" cy="947885"/>
            </a:xfrm>
            <a:prstGeom prst="flowChartProcess">
              <a:avLst/>
            </a:prstGeom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sp macro="" textlink="">
          <xdr:nvSpPr>
            <xdr:cNvPr id="47" name="テキスト ボックス 46">
              <a:extLst>
                <a:ext uri="{FF2B5EF4-FFF2-40B4-BE49-F238E27FC236}">
                  <a16:creationId xmlns:a16="http://schemas.microsoft.com/office/drawing/2014/main" id="{D7A6058C-B6B6-4B73-9DF4-14B0F633A3BF}"/>
                </a:ext>
              </a:extLst>
            </xdr:cNvPr>
            <xdr:cNvSpPr txBox="1"/>
          </xdr:nvSpPr>
          <xdr:spPr>
            <a:xfrm>
              <a:off x="4933578" y="1413993"/>
              <a:ext cx="481948" cy="44432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 anchorCtr="0"/>
            <a:lstStyle/>
            <a:p>
              <a:r>
                <a:rPr kumimoji="1" lang="ja-JP" altLang="en-US" sz="2000" b="1"/>
                <a:t>２</a:t>
              </a:r>
            </a:p>
          </xdr:txBody>
        </xdr:sp>
        <xdr:sp macro="" textlink="">
          <xdr:nvSpPr>
            <xdr:cNvPr id="48" name="テキスト ボックス 47">
              <a:extLst>
                <a:ext uri="{FF2B5EF4-FFF2-40B4-BE49-F238E27FC236}">
                  <a16:creationId xmlns:a16="http://schemas.microsoft.com/office/drawing/2014/main" id="{ED72CFC1-9B9D-4541-9E68-0B0E48E22BA7}"/>
                </a:ext>
              </a:extLst>
            </xdr:cNvPr>
            <xdr:cNvSpPr txBox="1"/>
          </xdr:nvSpPr>
          <xdr:spPr>
            <a:xfrm>
              <a:off x="2998700" y="1147400"/>
              <a:ext cx="956808" cy="44432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 anchorCtr="0"/>
            <a:lstStyle/>
            <a:p>
              <a:r>
                <a:rPr kumimoji="1" lang="ja-JP" altLang="en-US" sz="2000" b="1"/>
                <a:t>１</a:t>
              </a:r>
              <a:r>
                <a:rPr kumimoji="1" lang="en-US" altLang="ja-JP" sz="2000" b="1"/>
                <a:t>-2</a:t>
              </a:r>
              <a:endParaRPr kumimoji="1" lang="ja-JP" altLang="en-US" sz="2000" b="1"/>
            </a:p>
          </xdr:txBody>
        </xdr:sp>
        <xdr:sp macro="" textlink="">
          <xdr:nvSpPr>
            <xdr:cNvPr id="49" name="テキスト ボックス 48">
              <a:extLst>
                <a:ext uri="{FF2B5EF4-FFF2-40B4-BE49-F238E27FC236}">
                  <a16:creationId xmlns:a16="http://schemas.microsoft.com/office/drawing/2014/main" id="{F7360598-5C73-451F-B731-49AA1585AD79}"/>
                </a:ext>
              </a:extLst>
            </xdr:cNvPr>
            <xdr:cNvSpPr txBox="1"/>
          </xdr:nvSpPr>
          <xdr:spPr>
            <a:xfrm>
              <a:off x="1567032" y="1147400"/>
              <a:ext cx="765446" cy="44432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 anchorCtr="0"/>
            <a:lstStyle/>
            <a:p>
              <a:r>
                <a:rPr kumimoji="1" lang="ja-JP" altLang="en-US" sz="2000" b="1"/>
                <a:t>１</a:t>
              </a:r>
              <a:r>
                <a:rPr kumimoji="1" lang="en-US" altLang="ja-JP" sz="2000" b="1"/>
                <a:t>-1</a:t>
              </a:r>
            </a:p>
          </xdr:txBody>
        </xdr:sp>
        <xdr:sp macro="" textlink="">
          <xdr:nvSpPr>
            <xdr:cNvPr id="50" name="テキスト ボックス 49">
              <a:extLst>
                <a:ext uri="{FF2B5EF4-FFF2-40B4-BE49-F238E27FC236}">
                  <a16:creationId xmlns:a16="http://schemas.microsoft.com/office/drawing/2014/main" id="{446A80F5-81D1-4DA4-8501-79B8F0E475B9}"/>
                </a:ext>
              </a:extLst>
            </xdr:cNvPr>
            <xdr:cNvSpPr txBox="1"/>
          </xdr:nvSpPr>
          <xdr:spPr>
            <a:xfrm>
              <a:off x="2856951" y="2332257"/>
              <a:ext cx="489035" cy="466537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 anchorCtr="0"/>
            <a:lstStyle/>
            <a:p>
              <a:r>
                <a:rPr kumimoji="1" lang="ja-JP" altLang="en-US" sz="2000" b="1"/>
                <a:t>３</a:t>
              </a:r>
            </a:p>
          </xdr:txBody>
        </xdr:sp>
      </xdr:grpSp>
      <xdr:cxnSp macro="">
        <xdr:nvCxnSpPr>
          <xdr:cNvPr id="40" name="直線コネクタ 39">
            <a:extLst>
              <a:ext uri="{FF2B5EF4-FFF2-40B4-BE49-F238E27FC236}">
                <a16:creationId xmlns:a16="http://schemas.microsoft.com/office/drawing/2014/main" id="{E9557B2F-A6AE-4922-94D7-55DED9FEDDA3}"/>
              </a:ext>
            </a:extLst>
          </xdr:cNvPr>
          <xdr:cNvCxnSpPr/>
        </xdr:nvCxnSpPr>
        <xdr:spPr>
          <a:xfrm flipH="1">
            <a:off x="699954" y="1599635"/>
            <a:ext cx="3273639" cy="0"/>
          </a:xfrm>
          <a:prstGeom prst="line">
            <a:avLst/>
          </a:prstGeom>
          <a:ln w="15875">
            <a:prstDash val="lgDash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1" name="直線コネクタ 40">
            <a:extLst>
              <a:ext uri="{FF2B5EF4-FFF2-40B4-BE49-F238E27FC236}">
                <a16:creationId xmlns:a16="http://schemas.microsoft.com/office/drawing/2014/main" id="{CB83BFEC-C73B-4A96-9DDB-AF9AC59C193F}"/>
              </a:ext>
            </a:extLst>
          </xdr:cNvPr>
          <xdr:cNvCxnSpPr/>
        </xdr:nvCxnSpPr>
        <xdr:spPr>
          <a:xfrm flipH="1">
            <a:off x="-78827" y="2839985"/>
            <a:ext cx="3859447" cy="0"/>
          </a:xfrm>
          <a:prstGeom prst="line">
            <a:avLst/>
          </a:prstGeom>
          <a:ln w="15875">
            <a:prstDash val="lgDash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2" name="直線矢印コネクタ 41">
            <a:extLst>
              <a:ext uri="{FF2B5EF4-FFF2-40B4-BE49-F238E27FC236}">
                <a16:creationId xmlns:a16="http://schemas.microsoft.com/office/drawing/2014/main" id="{5EBAD922-7DF4-4B46-9094-7E392C00D487}"/>
              </a:ext>
            </a:extLst>
          </xdr:cNvPr>
          <xdr:cNvCxnSpPr/>
        </xdr:nvCxnSpPr>
        <xdr:spPr>
          <a:xfrm flipH="1">
            <a:off x="79686" y="988711"/>
            <a:ext cx="0" cy="1852808"/>
          </a:xfrm>
          <a:prstGeom prst="straightConnector1">
            <a:avLst/>
          </a:prstGeom>
          <a:ln w="12700">
            <a:solidFill>
              <a:schemeClr val="tx1"/>
            </a:solidFill>
            <a:headEnd type="arrow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390769</xdr:colOff>
      <xdr:row>9</xdr:row>
      <xdr:rowOff>120650</xdr:rowOff>
    </xdr:from>
    <xdr:to>
      <xdr:col>2</xdr:col>
      <xdr:colOff>649654</xdr:colOff>
      <xdr:row>13</xdr:row>
      <xdr:rowOff>107950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CA6F7A7A-ECEA-453B-A40C-CC80CF87FD18}"/>
            </a:ext>
          </a:extLst>
        </xdr:cNvPr>
        <xdr:cNvSpPr txBox="1"/>
      </xdr:nvSpPr>
      <xdr:spPr bwMode="auto">
        <a:xfrm>
          <a:off x="1178169" y="11982450"/>
          <a:ext cx="258885" cy="647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r>
            <a:rPr kumimoji="1" lang="en-US" altLang="ja-JP" sz="1600" b="1"/>
            <a:t>58</a:t>
          </a:r>
        </a:p>
        <a:p>
          <a:r>
            <a:rPr kumimoji="1" lang="en-US" altLang="ja-JP" sz="1000" b="1" baseline="0"/>
            <a:t>cm</a:t>
          </a:r>
          <a:endParaRPr kumimoji="1" lang="ja-JP" altLang="en-US" sz="1000" b="1" baseline="0"/>
        </a:p>
      </xdr:txBody>
    </xdr:sp>
    <xdr:clientData/>
  </xdr:twoCellAnchor>
  <xdr:twoCellAnchor>
    <xdr:from>
      <xdr:col>5</xdr:col>
      <xdr:colOff>158750</xdr:colOff>
      <xdr:row>19</xdr:row>
      <xdr:rowOff>82550</xdr:rowOff>
    </xdr:from>
    <xdr:to>
      <xdr:col>5</xdr:col>
      <xdr:colOff>266700</xdr:colOff>
      <xdr:row>20</xdr:row>
      <xdr:rowOff>24474</xdr:rowOff>
    </xdr:to>
    <xdr:sp macro="" textlink="">
      <xdr:nvSpPr>
        <xdr:cNvPr id="54" name="ドーナツ 49">
          <a:extLst>
            <a:ext uri="{FF2B5EF4-FFF2-40B4-BE49-F238E27FC236}">
              <a16:creationId xmlns:a16="http://schemas.microsoft.com/office/drawing/2014/main" id="{9D7CF1B0-7964-4CFB-8B64-E6F34CF71040}"/>
            </a:ext>
          </a:extLst>
        </xdr:cNvPr>
        <xdr:cNvSpPr/>
      </xdr:nvSpPr>
      <xdr:spPr bwMode="auto">
        <a:xfrm>
          <a:off x="3524250" y="13595350"/>
          <a:ext cx="107950" cy="107024"/>
        </a:xfrm>
        <a:prstGeom prst="don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419101</xdr:colOff>
      <xdr:row>10</xdr:row>
      <xdr:rowOff>51777</xdr:rowOff>
    </xdr:from>
    <xdr:to>
      <xdr:col>2</xdr:col>
      <xdr:colOff>156309</xdr:colOff>
      <xdr:row>14</xdr:row>
      <xdr:rowOff>58127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F1B63032-1FC5-4CC5-B2E8-E97FB2AD2319}"/>
            </a:ext>
          </a:extLst>
        </xdr:cNvPr>
        <xdr:cNvSpPr txBox="1"/>
      </xdr:nvSpPr>
      <xdr:spPr bwMode="auto">
        <a:xfrm>
          <a:off x="635001" y="12078677"/>
          <a:ext cx="308708" cy="666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r>
            <a:rPr kumimoji="1" lang="en-US" altLang="ja-JP" sz="1600" b="1" baseline="0"/>
            <a:t>68</a:t>
          </a:r>
        </a:p>
        <a:p>
          <a:r>
            <a:rPr kumimoji="1" lang="en-US" altLang="ja-JP" sz="1000" b="1" baseline="0"/>
            <a:t>cm</a:t>
          </a:r>
          <a:endParaRPr kumimoji="1" lang="ja-JP" altLang="en-US" sz="1000" b="1" baseline="0"/>
        </a:p>
      </xdr:txBody>
    </xdr:sp>
    <xdr:clientData/>
  </xdr:twoCellAnchor>
  <xdr:twoCellAnchor>
    <xdr:from>
      <xdr:col>1</xdr:col>
      <xdr:colOff>250560</xdr:colOff>
      <xdr:row>15</xdr:row>
      <xdr:rowOff>39453</xdr:rowOff>
    </xdr:from>
    <xdr:to>
      <xdr:col>2</xdr:col>
      <xdr:colOff>473807</xdr:colOff>
      <xdr:row>17</xdr:row>
      <xdr:rowOff>129147</xdr:rowOff>
    </xdr:to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F339EC37-212E-4DA0-A01F-582E9626339D}"/>
            </a:ext>
          </a:extLst>
        </xdr:cNvPr>
        <xdr:cNvSpPr txBox="1"/>
      </xdr:nvSpPr>
      <xdr:spPr>
        <a:xfrm>
          <a:off x="466460" y="12891853"/>
          <a:ext cx="794747" cy="4198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r>
            <a:rPr kumimoji="1" lang="en-US" altLang="ja-JP" sz="1600" b="1"/>
            <a:t>167.5</a:t>
          </a:r>
          <a:r>
            <a:rPr kumimoji="1" lang="en-US" altLang="ja-JP" sz="1000" b="1" baseline="0"/>
            <a:t>cm</a:t>
          </a:r>
          <a:endParaRPr kumimoji="1" lang="ja-JP" altLang="en-US" sz="1000" b="1" baseline="0"/>
        </a:p>
      </xdr:txBody>
    </xdr:sp>
    <xdr:clientData/>
  </xdr:twoCellAnchor>
  <xdr:twoCellAnchor>
    <xdr:from>
      <xdr:col>1</xdr:col>
      <xdr:colOff>287474</xdr:colOff>
      <xdr:row>14</xdr:row>
      <xdr:rowOff>38100</xdr:rowOff>
    </xdr:from>
    <xdr:to>
      <xdr:col>7</xdr:col>
      <xdr:colOff>381641</xdr:colOff>
      <xdr:row>14</xdr:row>
      <xdr:rowOff>56242</xdr:rowOff>
    </xdr:to>
    <xdr:cxnSp macro="">
      <xdr:nvCxnSpPr>
        <xdr:cNvPr id="57" name="直線コネクタ 56">
          <a:extLst>
            <a:ext uri="{FF2B5EF4-FFF2-40B4-BE49-F238E27FC236}">
              <a16:creationId xmlns:a16="http://schemas.microsoft.com/office/drawing/2014/main" id="{9FD54CD3-825F-4548-854A-2FBEDE97F4C1}"/>
            </a:ext>
          </a:extLst>
        </xdr:cNvPr>
        <xdr:cNvCxnSpPr/>
      </xdr:nvCxnSpPr>
      <xdr:spPr>
        <a:xfrm flipH="1">
          <a:off x="503374" y="12725400"/>
          <a:ext cx="4742367" cy="18142"/>
        </a:xfrm>
        <a:prstGeom prst="line">
          <a:avLst/>
        </a:prstGeom>
        <a:ln w="15875">
          <a:prstDash val="lgDash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355340</xdr:colOff>
      <xdr:row>9</xdr:row>
      <xdr:rowOff>139677</xdr:rowOff>
    </xdr:from>
    <xdr:to>
      <xdr:col>1</xdr:col>
      <xdr:colOff>355340</xdr:colOff>
      <xdr:row>14</xdr:row>
      <xdr:rowOff>65292</xdr:rowOff>
    </xdr:to>
    <xdr:cxnSp macro="">
      <xdr:nvCxnSpPr>
        <xdr:cNvPr id="58" name="直線矢印コネクタ 57">
          <a:extLst>
            <a:ext uri="{FF2B5EF4-FFF2-40B4-BE49-F238E27FC236}">
              <a16:creationId xmlns:a16="http://schemas.microsoft.com/office/drawing/2014/main" id="{4432ED3B-6719-4FB9-A0D7-737FB0779FB3}"/>
            </a:ext>
          </a:extLst>
        </xdr:cNvPr>
        <xdr:cNvCxnSpPr/>
      </xdr:nvCxnSpPr>
      <xdr:spPr>
        <a:xfrm>
          <a:off x="571240" y="12001477"/>
          <a:ext cx="0" cy="751115"/>
        </a:xfrm>
        <a:prstGeom prst="straightConnector1">
          <a:avLst/>
        </a:prstGeom>
        <a:ln w="12700"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805996</xdr:colOff>
      <xdr:row>14</xdr:row>
      <xdr:rowOff>52705</xdr:rowOff>
    </xdr:from>
    <xdr:to>
      <xdr:col>4</xdr:col>
      <xdr:colOff>104855</xdr:colOff>
      <xdr:row>16</xdr:row>
      <xdr:rowOff>125819</xdr:rowOff>
    </xdr:to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70D3EC38-2B1C-42BD-9FC3-61F9340F1878}"/>
            </a:ext>
          </a:extLst>
        </xdr:cNvPr>
        <xdr:cNvSpPr txBox="1"/>
      </xdr:nvSpPr>
      <xdr:spPr>
        <a:xfrm>
          <a:off x="1593396" y="12740005"/>
          <a:ext cx="1064159" cy="4033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en-US" altLang="ja-JP" sz="1600" b="1"/>
            <a:t>1,100kg</a:t>
          </a:r>
        </a:p>
        <a:p>
          <a:endParaRPr kumimoji="1" lang="ja-JP" altLang="en-US" sz="1600" b="1" baseline="-25000"/>
        </a:p>
      </xdr:txBody>
    </xdr:sp>
    <xdr:clientData/>
  </xdr:twoCellAnchor>
  <xdr:twoCellAnchor>
    <xdr:from>
      <xdr:col>4</xdr:col>
      <xdr:colOff>301353</xdr:colOff>
      <xdr:row>14</xdr:row>
      <xdr:rowOff>26398</xdr:rowOff>
    </xdr:from>
    <xdr:to>
      <xdr:col>5</xdr:col>
      <xdr:colOff>577619</xdr:colOff>
      <xdr:row>16</xdr:row>
      <xdr:rowOff>125579</xdr:rowOff>
    </xdr:to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2BC2BD79-3703-4508-8669-90E1274F3B7B}"/>
            </a:ext>
          </a:extLst>
        </xdr:cNvPr>
        <xdr:cNvSpPr txBox="1"/>
      </xdr:nvSpPr>
      <xdr:spPr>
        <a:xfrm>
          <a:off x="2854053" y="12713698"/>
          <a:ext cx="1089066" cy="4293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en-US" altLang="ja-JP" sz="1600" b="1"/>
            <a:t>1,100kg</a:t>
          </a:r>
        </a:p>
        <a:p>
          <a:endParaRPr kumimoji="1" lang="ja-JP" altLang="en-US" sz="1600" b="1" baseline="-25000"/>
        </a:p>
      </xdr:txBody>
    </xdr:sp>
    <xdr:clientData/>
  </xdr:twoCellAnchor>
  <xdr:twoCellAnchor>
    <xdr:from>
      <xdr:col>6</xdr:col>
      <xdr:colOff>208009</xdr:colOff>
      <xdr:row>14</xdr:row>
      <xdr:rowOff>51889</xdr:rowOff>
    </xdr:from>
    <xdr:to>
      <xdr:col>7</xdr:col>
      <xdr:colOff>437414</xdr:colOff>
      <xdr:row>16</xdr:row>
      <xdr:rowOff>92151</xdr:rowOff>
    </xdr:to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E76C43B5-2958-40B0-8522-95A9FBC9A049}"/>
            </a:ext>
          </a:extLst>
        </xdr:cNvPr>
        <xdr:cNvSpPr txBox="1"/>
      </xdr:nvSpPr>
      <xdr:spPr>
        <a:xfrm>
          <a:off x="4164059" y="12739189"/>
          <a:ext cx="1137455" cy="3704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en-US" altLang="ja-JP" sz="1600" b="1"/>
            <a:t>1,000kg</a:t>
          </a:r>
        </a:p>
        <a:p>
          <a:endParaRPr kumimoji="1" lang="ja-JP" altLang="en-US" sz="1600" b="1" baseline="-25000"/>
        </a:p>
      </xdr:txBody>
    </xdr:sp>
    <xdr:clientData/>
  </xdr:twoCellAnchor>
  <xdr:twoCellAnchor>
    <xdr:from>
      <xdr:col>4</xdr:col>
      <xdr:colOff>411299</xdr:colOff>
      <xdr:row>20</xdr:row>
      <xdr:rowOff>91712</xdr:rowOff>
    </xdr:from>
    <xdr:to>
      <xdr:col>6</xdr:col>
      <xdr:colOff>277879</xdr:colOff>
      <xdr:row>23</xdr:row>
      <xdr:rowOff>22971</xdr:rowOff>
    </xdr:to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14DD274C-BF1C-4F3D-B86D-B63B439CA37D}"/>
            </a:ext>
          </a:extLst>
        </xdr:cNvPr>
        <xdr:cNvSpPr txBox="1"/>
      </xdr:nvSpPr>
      <xdr:spPr>
        <a:xfrm>
          <a:off x="2963999" y="13769612"/>
          <a:ext cx="1269930" cy="4265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en-US" altLang="ja-JP" sz="1600" b="1"/>
            <a:t>1,800kg</a:t>
          </a:r>
        </a:p>
        <a:p>
          <a:endParaRPr kumimoji="1" lang="ja-JP" altLang="en-US" sz="1600" b="1" baseline="-25000"/>
        </a:p>
      </xdr:txBody>
    </xdr:sp>
    <xdr:clientData/>
  </xdr:twoCellAnchor>
  <xdr:twoCellAnchor>
    <xdr:from>
      <xdr:col>6</xdr:col>
      <xdr:colOff>899704</xdr:colOff>
      <xdr:row>13</xdr:row>
      <xdr:rowOff>152400</xdr:rowOff>
    </xdr:from>
    <xdr:to>
      <xdr:col>7</xdr:col>
      <xdr:colOff>99885</xdr:colOff>
      <xdr:row>14</xdr:row>
      <xdr:rowOff>93627</xdr:rowOff>
    </xdr:to>
    <xdr:sp macro="" textlink="">
      <xdr:nvSpPr>
        <xdr:cNvPr id="63" name="ドーナツ 69">
          <a:extLst>
            <a:ext uri="{FF2B5EF4-FFF2-40B4-BE49-F238E27FC236}">
              <a16:creationId xmlns:a16="http://schemas.microsoft.com/office/drawing/2014/main" id="{C27D4563-FDBC-4D43-BFCB-7927AF5705F3}"/>
            </a:ext>
          </a:extLst>
        </xdr:cNvPr>
        <xdr:cNvSpPr/>
      </xdr:nvSpPr>
      <xdr:spPr bwMode="auto">
        <a:xfrm>
          <a:off x="4855754" y="12674600"/>
          <a:ext cx="108231" cy="106327"/>
        </a:xfrm>
        <a:prstGeom prst="don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130175</xdr:colOff>
      <xdr:row>12</xdr:row>
      <xdr:rowOff>128997</xdr:rowOff>
    </xdr:from>
    <xdr:to>
      <xdr:col>5</xdr:col>
      <xdr:colOff>238175</xdr:colOff>
      <xdr:row>13</xdr:row>
      <xdr:rowOff>70920</xdr:rowOff>
    </xdr:to>
    <xdr:sp macro="" textlink="">
      <xdr:nvSpPr>
        <xdr:cNvPr id="64" name="ドーナツ 75">
          <a:extLst>
            <a:ext uri="{FF2B5EF4-FFF2-40B4-BE49-F238E27FC236}">
              <a16:creationId xmlns:a16="http://schemas.microsoft.com/office/drawing/2014/main" id="{0F9D761D-50B0-4111-B98C-04E6923F8FF6}"/>
            </a:ext>
          </a:extLst>
        </xdr:cNvPr>
        <xdr:cNvSpPr/>
      </xdr:nvSpPr>
      <xdr:spPr bwMode="auto">
        <a:xfrm>
          <a:off x="3495675" y="12486097"/>
          <a:ext cx="108000" cy="107023"/>
        </a:xfrm>
        <a:prstGeom prst="don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410482</xdr:colOff>
      <xdr:row>12</xdr:row>
      <xdr:rowOff>133078</xdr:rowOff>
    </xdr:from>
    <xdr:to>
      <xdr:col>3</xdr:col>
      <xdr:colOff>518482</xdr:colOff>
      <xdr:row>13</xdr:row>
      <xdr:rowOff>75001</xdr:rowOff>
    </xdr:to>
    <xdr:sp macro="" textlink="">
      <xdr:nvSpPr>
        <xdr:cNvPr id="65" name="ドーナツ 77">
          <a:extLst>
            <a:ext uri="{FF2B5EF4-FFF2-40B4-BE49-F238E27FC236}">
              <a16:creationId xmlns:a16="http://schemas.microsoft.com/office/drawing/2014/main" id="{2201FA24-6922-40FC-8C91-50BF6EFCC498}"/>
            </a:ext>
          </a:extLst>
        </xdr:cNvPr>
        <xdr:cNvSpPr/>
      </xdr:nvSpPr>
      <xdr:spPr bwMode="auto">
        <a:xfrm>
          <a:off x="2182132" y="12490178"/>
          <a:ext cx="108000" cy="107023"/>
        </a:xfrm>
        <a:prstGeom prst="don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8</xdr:row>
      <xdr:rowOff>154590</xdr:rowOff>
    </xdr:from>
    <xdr:to>
      <xdr:col>8</xdr:col>
      <xdr:colOff>247650</xdr:colOff>
      <xdr:row>19</xdr:row>
      <xdr:rowOff>154590</xdr:rowOff>
    </xdr:to>
    <xdr:grpSp>
      <xdr:nvGrpSpPr>
        <xdr:cNvPr id="35" name="グループ化 6">
          <a:extLst>
            <a:ext uri="{FF2B5EF4-FFF2-40B4-BE49-F238E27FC236}">
              <a16:creationId xmlns:a16="http://schemas.microsoft.com/office/drawing/2014/main" id="{C6DE679A-8E5E-458E-B881-7826B61C5900}"/>
            </a:ext>
          </a:extLst>
        </xdr:cNvPr>
        <xdr:cNvGrpSpPr>
          <a:grpSpLocks/>
        </xdr:cNvGrpSpPr>
      </xdr:nvGrpSpPr>
      <xdr:grpSpPr bwMode="auto">
        <a:xfrm>
          <a:off x="387350" y="1672240"/>
          <a:ext cx="5480050" cy="1816100"/>
          <a:chOff x="274320" y="960120"/>
          <a:chExt cx="5608319" cy="2537460"/>
        </a:xfrm>
      </xdr:grpSpPr>
      <xdr:cxnSp macro="">
        <xdr:nvCxnSpPr>
          <xdr:cNvPr id="36" name="直線コネクタ 35">
            <a:extLst>
              <a:ext uri="{FF2B5EF4-FFF2-40B4-BE49-F238E27FC236}">
                <a16:creationId xmlns:a16="http://schemas.microsoft.com/office/drawing/2014/main" id="{DE65E7DB-A636-45D3-A0E1-49EE58767B35}"/>
              </a:ext>
            </a:extLst>
          </xdr:cNvPr>
          <xdr:cNvCxnSpPr/>
        </xdr:nvCxnSpPr>
        <xdr:spPr>
          <a:xfrm flipH="1">
            <a:off x="274320" y="977804"/>
            <a:ext cx="1073518" cy="0"/>
          </a:xfrm>
          <a:prstGeom prst="line">
            <a:avLst/>
          </a:prstGeom>
          <a:ln w="158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7" name="直線矢印コネクタ 36">
            <a:extLst>
              <a:ext uri="{FF2B5EF4-FFF2-40B4-BE49-F238E27FC236}">
                <a16:creationId xmlns:a16="http://schemas.microsoft.com/office/drawing/2014/main" id="{37EAB667-285D-4A8D-A34E-4440E7CFE47F}"/>
              </a:ext>
            </a:extLst>
          </xdr:cNvPr>
          <xdr:cNvCxnSpPr/>
        </xdr:nvCxnSpPr>
        <xdr:spPr>
          <a:xfrm flipH="1">
            <a:off x="684209" y="977803"/>
            <a:ext cx="0" cy="657378"/>
          </a:xfrm>
          <a:prstGeom prst="straightConnector1">
            <a:avLst/>
          </a:prstGeom>
          <a:ln w="12700">
            <a:solidFill>
              <a:schemeClr val="tx1"/>
            </a:solidFill>
            <a:headEnd type="arrow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38" name="グループ化 56">
            <a:extLst>
              <a:ext uri="{FF2B5EF4-FFF2-40B4-BE49-F238E27FC236}">
                <a16:creationId xmlns:a16="http://schemas.microsoft.com/office/drawing/2014/main" id="{FC477412-4D6E-4598-BA11-63CD81CA6658}"/>
              </a:ext>
            </a:extLst>
          </xdr:cNvPr>
          <xdr:cNvGrpSpPr>
            <a:grpSpLocks/>
          </xdr:cNvGrpSpPr>
        </xdr:nvGrpSpPr>
        <xdr:grpSpPr bwMode="auto">
          <a:xfrm>
            <a:off x="1315307" y="960120"/>
            <a:ext cx="4567332" cy="2537460"/>
            <a:chOff x="789444" y="1036320"/>
            <a:chExt cx="4696955" cy="2628900"/>
          </a:xfrm>
        </xdr:grpSpPr>
        <xdr:sp macro="" textlink="">
          <xdr:nvSpPr>
            <xdr:cNvPr id="42" name="正方形/長方形 41">
              <a:extLst>
                <a:ext uri="{FF2B5EF4-FFF2-40B4-BE49-F238E27FC236}">
                  <a16:creationId xmlns:a16="http://schemas.microsoft.com/office/drawing/2014/main" id="{9DA8F443-E19D-44B2-8F4D-056A8160B84C}"/>
                </a:ext>
              </a:extLst>
            </xdr:cNvPr>
            <xdr:cNvSpPr/>
          </xdr:nvSpPr>
          <xdr:spPr>
            <a:xfrm>
              <a:off x="789444" y="1036320"/>
              <a:ext cx="4696955" cy="2628900"/>
            </a:xfrm>
            <a:prstGeom prst="rect">
              <a:avLst/>
            </a:prstGeom>
            <a:ln w="38100" cmpd="dbl">
              <a:solidFill>
                <a:schemeClr val="tx1"/>
              </a:solidFill>
            </a:ln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grpSp>
          <xdr:nvGrpSpPr>
            <xdr:cNvPr id="43" name="グループ化 5">
              <a:extLst>
                <a:ext uri="{FF2B5EF4-FFF2-40B4-BE49-F238E27FC236}">
                  <a16:creationId xmlns:a16="http://schemas.microsoft.com/office/drawing/2014/main" id="{B4374E63-49C8-4F2E-A3A1-BEDD5622B6C7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68679" y="1127760"/>
              <a:ext cx="815341" cy="2468880"/>
              <a:chOff x="1051560" y="807720"/>
              <a:chExt cx="708750" cy="2430780"/>
            </a:xfrm>
          </xdr:grpSpPr>
          <xdr:sp macro="" textlink="">
            <xdr:nvSpPr>
              <xdr:cNvPr id="58" name="フローチャート: 処理 57">
                <a:extLst>
                  <a:ext uri="{FF2B5EF4-FFF2-40B4-BE49-F238E27FC236}">
                    <a16:creationId xmlns:a16="http://schemas.microsoft.com/office/drawing/2014/main" id="{01A21401-4E82-485B-81EF-B5F3F3B1C18A}"/>
                  </a:ext>
                </a:extLst>
              </xdr:cNvPr>
              <xdr:cNvSpPr/>
            </xdr:nvSpPr>
            <xdr:spPr>
              <a:xfrm>
                <a:off x="1046661" y="789839"/>
                <a:ext cx="709566" cy="1217508"/>
              </a:xfrm>
              <a:prstGeom prst="flowChartProcess">
                <a:avLst/>
              </a:prstGeom>
            </xdr:spPr>
            <xdr:style>
              <a:lnRef idx="2">
                <a:schemeClr val="accent6"/>
              </a:lnRef>
              <a:fillRef idx="1">
                <a:schemeClr val="lt1"/>
              </a:fillRef>
              <a:effectRef idx="0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  <xdr:sp macro="" textlink="">
            <xdr:nvSpPr>
              <xdr:cNvPr id="59" name="フローチャート: 処理 58">
                <a:extLst>
                  <a:ext uri="{FF2B5EF4-FFF2-40B4-BE49-F238E27FC236}">
                    <a16:creationId xmlns:a16="http://schemas.microsoft.com/office/drawing/2014/main" id="{1B302221-1E3D-45F1-9892-44DB577EF565}"/>
                  </a:ext>
                </a:extLst>
              </xdr:cNvPr>
              <xdr:cNvSpPr/>
            </xdr:nvSpPr>
            <xdr:spPr>
              <a:xfrm>
                <a:off x="1046661" y="2043421"/>
                <a:ext cx="697934" cy="1217508"/>
              </a:xfrm>
              <a:prstGeom prst="flowChartProcess">
                <a:avLst/>
              </a:prstGeom>
            </xdr:spPr>
            <xdr:style>
              <a:lnRef idx="2">
                <a:schemeClr val="accent6"/>
              </a:lnRef>
              <a:fillRef idx="1">
                <a:schemeClr val="lt1"/>
              </a:fillRef>
              <a:effectRef idx="0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</xdr:grpSp>
        <xdr:grpSp>
          <xdr:nvGrpSpPr>
            <xdr:cNvPr id="44" name="グループ化 6">
              <a:extLst>
                <a:ext uri="{FF2B5EF4-FFF2-40B4-BE49-F238E27FC236}">
                  <a16:creationId xmlns:a16="http://schemas.microsoft.com/office/drawing/2014/main" id="{31AF6970-D870-4D0C-A0DA-DC487B3E06EA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767840" y="1120140"/>
              <a:ext cx="731520" cy="2476500"/>
              <a:chOff x="1051560" y="807720"/>
              <a:chExt cx="1021080" cy="2430780"/>
            </a:xfrm>
          </xdr:grpSpPr>
          <xdr:sp macro="" textlink="">
            <xdr:nvSpPr>
              <xdr:cNvPr id="56" name="フローチャート: 処理 55">
                <a:extLst>
                  <a:ext uri="{FF2B5EF4-FFF2-40B4-BE49-F238E27FC236}">
                    <a16:creationId xmlns:a16="http://schemas.microsoft.com/office/drawing/2014/main" id="{5A64808C-F5B7-4E8A-AF66-44A4529E621E}"/>
                  </a:ext>
                </a:extLst>
              </xdr:cNvPr>
              <xdr:cNvSpPr/>
            </xdr:nvSpPr>
            <xdr:spPr>
              <a:xfrm>
                <a:off x="1049416" y="806365"/>
                <a:ext cx="980623" cy="1204770"/>
              </a:xfrm>
              <a:prstGeom prst="flowChartProcess">
                <a:avLst/>
              </a:prstGeom>
            </xdr:spPr>
            <xdr:style>
              <a:lnRef idx="2">
                <a:schemeClr val="accent6"/>
              </a:lnRef>
              <a:fillRef idx="1">
                <a:schemeClr val="lt1"/>
              </a:fillRef>
              <a:effectRef idx="0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  <xdr:sp macro="" textlink="">
            <xdr:nvSpPr>
              <xdr:cNvPr id="57" name="フローチャート: 処理 56">
                <a:extLst>
                  <a:ext uri="{FF2B5EF4-FFF2-40B4-BE49-F238E27FC236}">
                    <a16:creationId xmlns:a16="http://schemas.microsoft.com/office/drawing/2014/main" id="{94001122-613E-4C8B-9143-715C0F82473A}"/>
                  </a:ext>
                </a:extLst>
              </xdr:cNvPr>
              <xdr:cNvSpPr/>
            </xdr:nvSpPr>
            <xdr:spPr>
              <a:xfrm>
                <a:off x="1049416" y="2056089"/>
                <a:ext cx="980623" cy="1204770"/>
              </a:xfrm>
              <a:prstGeom prst="flowChartProcess">
                <a:avLst/>
              </a:prstGeom>
            </xdr:spPr>
            <xdr:style>
              <a:lnRef idx="2">
                <a:schemeClr val="accent6"/>
              </a:lnRef>
              <a:fillRef idx="1">
                <a:schemeClr val="lt1"/>
              </a:fillRef>
              <a:effectRef idx="0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</xdr:grpSp>
        <xdr:grpSp>
          <xdr:nvGrpSpPr>
            <xdr:cNvPr id="45" name="グループ化 9">
              <a:extLst>
                <a:ext uri="{FF2B5EF4-FFF2-40B4-BE49-F238E27FC236}">
                  <a16:creationId xmlns:a16="http://schemas.microsoft.com/office/drawing/2014/main" id="{6F000F45-64A7-4C48-AA17-76FF10471EAD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575560" y="1112520"/>
              <a:ext cx="693420" cy="2468880"/>
              <a:chOff x="1051560" y="807720"/>
              <a:chExt cx="1021080" cy="2430780"/>
            </a:xfrm>
          </xdr:grpSpPr>
          <xdr:sp macro="" textlink="">
            <xdr:nvSpPr>
              <xdr:cNvPr id="54" name="フローチャート: 処理 53">
                <a:extLst>
                  <a:ext uri="{FF2B5EF4-FFF2-40B4-BE49-F238E27FC236}">
                    <a16:creationId xmlns:a16="http://schemas.microsoft.com/office/drawing/2014/main" id="{941B5E24-1033-4B61-9B62-D7BE15D1E65F}"/>
                  </a:ext>
                </a:extLst>
              </xdr:cNvPr>
              <xdr:cNvSpPr/>
            </xdr:nvSpPr>
            <xdr:spPr>
              <a:xfrm>
                <a:off x="1052050" y="804844"/>
                <a:ext cx="985242" cy="1190452"/>
              </a:xfrm>
              <a:prstGeom prst="flowChartProcess">
                <a:avLst/>
              </a:prstGeom>
              <a:ln>
                <a:prstDash val="sysDash"/>
              </a:ln>
            </xdr:spPr>
            <xdr:style>
              <a:lnRef idx="2">
                <a:schemeClr val="accent6"/>
              </a:lnRef>
              <a:fillRef idx="1">
                <a:schemeClr val="lt1"/>
              </a:fillRef>
              <a:effectRef idx="0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  <xdr:sp macro="" textlink="">
            <xdr:nvSpPr>
              <xdr:cNvPr id="55" name="フローチャート: 処理 54">
                <a:extLst>
                  <a:ext uri="{FF2B5EF4-FFF2-40B4-BE49-F238E27FC236}">
                    <a16:creationId xmlns:a16="http://schemas.microsoft.com/office/drawing/2014/main" id="{BBF3D1EB-B201-4F5C-9AB3-93CF1E7E5D5C}"/>
                  </a:ext>
                </a:extLst>
              </xdr:cNvPr>
              <xdr:cNvSpPr/>
            </xdr:nvSpPr>
            <xdr:spPr>
              <a:xfrm>
                <a:off x="1052050" y="2040389"/>
                <a:ext cx="985242" cy="1199470"/>
              </a:xfrm>
              <a:prstGeom prst="flowChartProcess">
                <a:avLst/>
              </a:prstGeom>
              <a:ln>
                <a:prstDash val="sysDash"/>
              </a:ln>
            </xdr:spPr>
            <xdr:style>
              <a:lnRef idx="2">
                <a:schemeClr val="accent6"/>
              </a:lnRef>
              <a:fillRef idx="1">
                <a:schemeClr val="lt1"/>
              </a:fillRef>
              <a:effectRef idx="0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</xdr:grpSp>
        <xdr:grpSp>
          <xdr:nvGrpSpPr>
            <xdr:cNvPr id="46" name="グループ化 45">
              <a:extLst>
                <a:ext uri="{FF2B5EF4-FFF2-40B4-BE49-F238E27FC236}">
                  <a16:creationId xmlns:a16="http://schemas.microsoft.com/office/drawing/2014/main" id="{9818A5FD-DAB2-451B-9A93-7A8CB51426DF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4465320" y="1089660"/>
              <a:ext cx="952500" cy="2514600"/>
              <a:chOff x="1051560" y="769620"/>
              <a:chExt cx="1021080" cy="2514600"/>
            </a:xfrm>
          </xdr:grpSpPr>
          <xdr:sp macro="" textlink="">
            <xdr:nvSpPr>
              <xdr:cNvPr id="52" name="フローチャート: 処理 51">
                <a:extLst>
                  <a:ext uri="{FF2B5EF4-FFF2-40B4-BE49-F238E27FC236}">
                    <a16:creationId xmlns:a16="http://schemas.microsoft.com/office/drawing/2014/main" id="{B0E9051B-6C78-45ED-AA8A-A1A11C77D2C4}"/>
                  </a:ext>
                </a:extLst>
              </xdr:cNvPr>
              <xdr:cNvSpPr/>
            </xdr:nvSpPr>
            <xdr:spPr>
              <a:xfrm>
                <a:off x="1048755" y="771240"/>
                <a:ext cx="1040021" cy="1199951"/>
              </a:xfrm>
              <a:prstGeom prst="flowChartProcess">
                <a:avLst/>
              </a:prstGeom>
            </xdr:spPr>
            <xdr:style>
              <a:lnRef idx="2">
                <a:schemeClr val="accent6"/>
              </a:lnRef>
              <a:fillRef idx="1">
                <a:schemeClr val="lt1"/>
              </a:fillRef>
              <a:effectRef idx="0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  <xdr:sp macro="" textlink="">
            <xdr:nvSpPr>
              <xdr:cNvPr id="53" name="フローチャート: 処理 52">
                <a:extLst>
                  <a:ext uri="{FF2B5EF4-FFF2-40B4-BE49-F238E27FC236}">
                    <a16:creationId xmlns:a16="http://schemas.microsoft.com/office/drawing/2014/main" id="{171C1422-5CFC-4DBA-8483-4F1F578101E3}"/>
                  </a:ext>
                </a:extLst>
              </xdr:cNvPr>
              <xdr:cNvSpPr/>
            </xdr:nvSpPr>
            <xdr:spPr>
              <a:xfrm>
                <a:off x="1048755" y="2026150"/>
                <a:ext cx="1040021" cy="1254910"/>
              </a:xfrm>
              <a:prstGeom prst="flowChartProcess">
                <a:avLst/>
              </a:prstGeom>
            </xdr:spPr>
            <xdr:style>
              <a:lnRef idx="2">
                <a:schemeClr val="accent6"/>
              </a:lnRef>
              <a:fillRef idx="1">
                <a:schemeClr val="lt1"/>
              </a:fillRef>
              <a:effectRef idx="0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</xdr:grpSp>
        <xdr:sp macro="" textlink="">
          <xdr:nvSpPr>
            <xdr:cNvPr id="47" name="テキスト ボックス 46">
              <a:extLst>
                <a:ext uri="{FF2B5EF4-FFF2-40B4-BE49-F238E27FC236}">
                  <a16:creationId xmlns:a16="http://schemas.microsoft.com/office/drawing/2014/main" id="{92106A1F-4B7B-47D6-9FA7-23FCC9833C2E}"/>
                </a:ext>
              </a:extLst>
            </xdr:cNvPr>
            <xdr:cNvSpPr txBox="1"/>
          </xdr:nvSpPr>
          <xdr:spPr>
            <a:xfrm>
              <a:off x="1077150" y="2446949"/>
              <a:ext cx="367995" cy="448837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 anchorCtr="0"/>
            <a:lstStyle/>
            <a:p>
              <a:r>
                <a:rPr kumimoji="1" lang="ja-JP" altLang="en-US" sz="2000" b="1"/>
                <a:t>２</a:t>
              </a:r>
            </a:p>
          </xdr:txBody>
        </xdr:sp>
        <xdr:sp macro="" textlink="">
          <xdr:nvSpPr>
            <xdr:cNvPr id="48" name="テキスト ボックス 47">
              <a:extLst>
                <a:ext uri="{FF2B5EF4-FFF2-40B4-BE49-F238E27FC236}">
                  <a16:creationId xmlns:a16="http://schemas.microsoft.com/office/drawing/2014/main" id="{EDBA3C8F-EB31-4704-8A05-E27285F6945B}"/>
                </a:ext>
              </a:extLst>
            </xdr:cNvPr>
            <xdr:cNvSpPr txBox="1"/>
          </xdr:nvSpPr>
          <xdr:spPr>
            <a:xfrm>
              <a:off x="1090531" y="1192039"/>
              <a:ext cx="441594" cy="439677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 anchorCtr="0"/>
            <a:lstStyle/>
            <a:p>
              <a:r>
                <a:rPr kumimoji="1" lang="ja-JP" altLang="en-US" sz="2000" b="1"/>
                <a:t>１</a:t>
              </a:r>
            </a:p>
          </xdr:txBody>
        </xdr:sp>
        <xdr:grpSp>
          <xdr:nvGrpSpPr>
            <xdr:cNvPr id="49" name="グループ化 45">
              <a:extLst>
                <a:ext uri="{FF2B5EF4-FFF2-40B4-BE49-F238E27FC236}">
                  <a16:creationId xmlns:a16="http://schemas.microsoft.com/office/drawing/2014/main" id="{DA808BD6-5E8D-4ABB-8267-C6FDBFD4206B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741420" y="1082040"/>
              <a:ext cx="640080" cy="2529840"/>
              <a:chOff x="1051560" y="807720"/>
              <a:chExt cx="1021080" cy="2430780"/>
            </a:xfrm>
          </xdr:grpSpPr>
          <xdr:sp macro="" textlink="">
            <xdr:nvSpPr>
              <xdr:cNvPr id="50" name="フローチャート: 処理 49">
                <a:extLst>
                  <a:ext uri="{FF2B5EF4-FFF2-40B4-BE49-F238E27FC236}">
                    <a16:creationId xmlns:a16="http://schemas.microsoft.com/office/drawing/2014/main" id="{AD439B51-4F48-4C3F-B732-A32F35A27B73}"/>
                  </a:ext>
                </a:extLst>
              </xdr:cNvPr>
              <xdr:cNvSpPr/>
            </xdr:nvSpPr>
            <xdr:spPr>
              <a:xfrm>
                <a:off x="1049447" y="807796"/>
                <a:ext cx="1024652" cy="1188170"/>
              </a:xfrm>
              <a:prstGeom prst="flowChartProcess">
                <a:avLst/>
              </a:prstGeom>
              <a:ln>
                <a:prstDash val="sysDash"/>
              </a:ln>
            </xdr:spPr>
            <xdr:style>
              <a:lnRef idx="2">
                <a:schemeClr val="accent6"/>
              </a:lnRef>
              <a:fillRef idx="1">
                <a:schemeClr val="lt1"/>
              </a:fillRef>
              <a:effectRef idx="0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  <xdr:sp macro="" textlink="">
            <xdr:nvSpPr>
              <xdr:cNvPr id="51" name="フローチャート: 処理 50">
                <a:extLst>
                  <a:ext uri="{FF2B5EF4-FFF2-40B4-BE49-F238E27FC236}">
                    <a16:creationId xmlns:a16="http://schemas.microsoft.com/office/drawing/2014/main" id="{9686C098-373F-419B-8F4E-D102079E6EBE}"/>
                  </a:ext>
                </a:extLst>
              </xdr:cNvPr>
              <xdr:cNvSpPr/>
            </xdr:nvSpPr>
            <xdr:spPr>
              <a:xfrm>
                <a:off x="1049447" y="2039972"/>
                <a:ext cx="1024652" cy="1196971"/>
              </a:xfrm>
              <a:prstGeom prst="flowChartProcess">
                <a:avLst/>
              </a:prstGeom>
              <a:ln>
                <a:prstDash val="sysDash"/>
              </a:ln>
            </xdr:spPr>
            <xdr:style>
              <a:lnRef idx="2">
                <a:schemeClr val="accent6"/>
              </a:lnRef>
              <a:fillRef idx="1">
                <a:schemeClr val="lt1"/>
              </a:fillRef>
              <a:effectRef idx="0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</xdr:grpSp>
      </xdr:grpSp>
      <xdr:cxnSp macro="">
        <xdr:nvCxnSpPr>
          <xdr:cNvPr id="39" name="直線コネクタ 38">
            <a:extLst>
              <a:ext uri="{FF2B5EF4-FFF2-40B4-BE49-F238E27FC236}">
                <a16:creationId xmlns:a16="http://schemas.microsoft.com/office/drawing/2014/main" id="{36F57538-588A-4EE5-8632-B17558AE5F61}"/>
              </a:ext>
            </a:extLst>
          </xdr:cNvPr>
          <xdr:cNvCxnSpPr/>
        </xdr:nvCxnSpPr>
        <xdr:spPr>
          <a:xfrm flipH="1">
            <a:off x="287332" y="2878687"/>
            <a:ext cx="1750161" cy="0"/>
          </a:xfrm>
          <a:prstGeom prst="line">
            <a:avLst/>
          </a:prstGeom>
          <a:ln w="15875">
            <a:prstDash val="lgDash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0" name="直線矢印コネクタ 39">
            <a:extLst>
              <a:ext uri="{FF2B5EF4-FFF2-40B4-BE49-F238E27FC236}">
                <a16:creationId xmlns:a16="http://schemas.microsoft.com/office/drawing/2014/main" id="{C0E59AAA-33D9-492B-B488-C93863AE785A}"/>
              </a:ext>
            </a:extLst>
          </xdr:cNvPr>
          <xdr:cNvCxnSpPr/>
        </xdr:nvCxnSpPr>
        <xdr:spPr>
          <a:xfrm flipH="1">
            <a:off x="443479" y="977803"/>
            <a:ext cx="0" cy="1900885"/>
          </a:xfrm>
          <a:prstGeom prst="straightConnector1">
            <a:avLst/>
          </a:prstGeom>
          <a:ln w="12700">
            <a:solidFill>
              <a:schemeClr val="tx1"/>
            </a:solidFill>
            <a:headEnd type="arrow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" name="直線コネクタ 40">
            <a:extLst>
              <a:ext uri="{FF2B5EF4-FFF2-40B4-BE49-F238E27FC236}">
                <a16:creationId xmlns:a16="http://schemas.microsoft.com/office/drawing/2014/main" id="{F1B80C36-6D1B-4143-9F2E-23AF09CAA889}"/>
              </a:ext>
            </a:extLst>
          </xdr:cNvPr>
          <xdr:cNvCxnSpPr/>
        </xdr:nvCxnSpPr>
        <xdr:spPr>
          <a:xfrm flipH="1">
            <a:off x="599629" y="1614378"/>
            <a:ext cx="1385814" cy="0"/>
          </a:xfrm>
          <a:prstGeom prst="line">
            <a:avLst/>
          </a:prstGeom>
          <a:ln w="15875">
            <a:prstDash val="lgDash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745135</xdr:colOff>
      <xdr:row>7</xdr:row>
      <xdr:rowOff>110552</xdr:rowOff>
    </xdr:from>
    <xdr:to>
      <xdr:col>2</xdr:col>
      <xdr:colOff>849959</xdr:colOff>
      <xdr:row>8</xdr:row>
      <xdr:rowOff>54328</xdr:rowOff>
    </xdr:to>
    <xdr:sp macro="" textlink="">
      <xdr:nvSpPr>
        <xdr:cNvPr id="60" name="ドーナツ 2">
          <a:extLst>
            <a:ext uri="{FF2B5EF4-FFF2-40B4-BE49-F238E27FC236}">
              <a16:creationId xmlns:a16="http://schemas.microsoft.com/office/drawing/2014/main" id="{E23BEB01-A94B-49B2-96F0-6F8E25767DAE}"/>
            </a:ext>
          </a:extLst>
        </xdr:cNvPr>
        <xdr:cNvSpPr/>
      </xdr:nvSpPr>
      <xdr:spPr bwMode="auto">
        <a:xfrm>
          <a:off x="1532535" y="1291652"/>
          <a:ext cx="104824" cy="108876"/>
        </a:xfrm>
        <a:prstGeom prst="don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817868</xdr:colOff>
      <xdr:row>7</xdr:row>
      <xdr:rowOff>6350</xdr:rowOff>
    </xdr:from>
    <xdr:to>
      <xdr:col>6</xdr:col>
      <xdr:colOff>37116</xdr:colOff>
      <xdr:row>9</xdr:row>
      <xdr:rowOff>6350</xdr:rowOff>
    </xdr:to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FC6651B6-FF94-4CE2-B1D3-B6B81F1DD5F9}"/>
            </a:ext>
          </a:extLst>
        </xdr:cNvPr>
        <xdr:cNvSpPr txBox="1"/>
      </xdr:nvSpPr>
      <xdr:spPr bwMode="auto">
        <a:xfrm>
          <a:off x="1605268" y="1187450"/>
          <a:ext cx="2387898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200" b="1"/>
            <a:t>：</a:t>
          </a:r>
          <a:r>
            <a:rPr kumimoji="1" lang="ja-JP" altLang="en-US" sz="1200" b="1" baseline="0"/>
            <a:t> 貨物</a:t>
          </a:r>
          <a:r>
            <a:rPr kumimoji="1" lang="ja-JP" altLang="en-US" sz="1200" b="1"/>
            <a:t>の重心位置</a:t>
          </a:r>
        </a:p>
      </xdr:txBody>
    </xdr:sp>
    <xdr:clientData/>
  </xdr:twoCellAnchor>
  <xdr:twoCellAnchor>
    <xdr:from>
      <xdr:col>1</xdr:col>
      <xdr:colOff>533110</xdr:colOff>
      <xdr:row>9</xdr:row>
      <xdr:rowOff>69017</xdr:rowOff>
    </xdr:from>
    <xdr:to>
      <xdr:col>2</xdr:col>
      <xdr:colOff>691276</xdr:colOff>
      <xdr:row>11</xdr:row>
      <xdr:rowOff>80461</xdr:rowOff>
    </xdr:to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E746DD01-E5A9-408A-B3D6-59491BBD4E50}"/>
            </a:ext>
          </a:extLst>
        </xdr:cNvPr>
        <xdr:cNvSpPr txBox="1"/>
      </xdr:nvSpPr>
      <xdr:spPr bwMode="auto">
        <a:xfrm>
          <a:off x="749010" y="1580317"/>
          <a:ext cx="729666" cy="3416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en-US" altLang="ja-JP" sz="2000" b="1"/>
            <a:t>ℓ</a:t>
          </a:r>
          <a:r>
            <a:rPr kumimoji="1" lang="en-US" altLang="ja-JP" sz="2000" b="1" baseline="-25000"/>
            <a:t>1 cm</a:t>
          </a:r>
          <a:endParaRPr kumimoji="1" lang="ja-JP" altLang="en-US" sz="2000" b="1" baseline="-25000"/>
        </a:p>
      </xdr:txBody>
    </xdr:sp>
    <xdr:clientData/>
  </xdr:twoCellAnchor>
  <xdr:twoCellAnchor>
    <xdr:from>
      <xdr:col>1</xdr:col>
      <xdr:colOff>298836</xdr:colOff>
      <xdr:row>12</xdr:row>
      <xdr:rowOff>65599</xdr:rowOff>
    </xdr:from>
    <xdr:to>
      <xdr:col>2</xdr:col>
      <xdr:colOff>526796</xdr:colOff>
      <xdr:row>14</xdr:row>
      <xdr:rowOff>74745</xdr:rowOff>
    </xdr:to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7ECE8B17-F28D-40F2-842A-EA4CC65C4176}"/>
            </a:ext>
          </a:extLst>
        </xdr:cNvPr>
        <xdr:cNvSpPr txBox="1"/>
      </xdr:nvSpPr>
      <xdr:spPr bwMode="auto">
        <a:xfrm>
          <a:off x="514736" y="2072199"/>
          <a:ext cx="799460" cy="3393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en-US" altLang="ja-JP" sz="2000" b="1"/>
            <a:t>ℓ</a:t>
          </a:r>
          <a:r>
            <a:rPr kumimoji="1" lang="en-US" altLang="ja-JP" sz="2000" b="1" baseline="-25000"/>
            <a:t>2 cm</a:t>
          </a:r>
          <a:endParaRPr kumimoji="1" lang="ja-JP" altLang="en-US" sz="2000" b="1" baseline="-25000"/>
        </a:p>
      </xdr:txBody>
    </xdr:sp>
    <xdr:clientData/>
  </xdr:twoCellAnchor>
  <xdr:twoCellAnchor editAs="absolute">
    <xdr:from>
      <xdr:col>3</xdr:col>
      <xdr:colOff>47624</xdr:colOff>
      <xdr:row>11</xdr:row>
      <xdr:rowOff>74201</xdr:rowOff>
    </xdr:from>
    <xdr:to>
      <xdr:col>3</xdr:col>
      <xdr:colOff>164987</xdr:colOff>
      <xdr:row>12</xdr:row>
      <xdr:rowOff>17977</xdr:rowOff>
    </xdr:to>
    <xdr:sp macro="" textlink="" fLocksText="0">
      <xdr:nvSpPr>
        <xdr:cNvPr id="64" name="ドーナツ 2">
          <a:extLst>
            <a:ext uri="{FF2B5EF4-FFF2-40B4-BE49-F238E27FC236}">
              <a16:creationId xmlns:a16="http://schemas.microsoft.com/office/drawing/2014/main" id="{2F7B3143-79EF-42F9-BBED-B1170EF30DBC}"/>
            </a:ext>
          </a:extLst>
        </xdr:cNvPr>
        <xdr:cNvSpPr>
          <a:spLocks noChangeAspect="1"/>
        </xdr:cNvSpPr>
      </xdr:nvSpPr>
      <xdr:spPr bwMode="auto">
        <a:xfrm>
          <a:off x="1819274" y="2087151"/>
          <a:ext cx="117363" cy="108876"/>
        </a:xfrm>
        <a:prstGeom prst="don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 fLocksWithSheet="0"/>
  </xdr:twoCellAnchor>
  <xdr:twoCellAnchor editAs="absolute">
    <xdr:from>
      <xdr:col>3</xdr:col>
      <xdr:colOff>37441</xdr:colOff>
      <xdr:row>16</xdr:row>
      <xdr:rowOff>160475</xdr:rowOff>
    </xdr:from>
    <xdr:to>
      <xdr:col>3</xdr:col>
      <xdr:colOff>144565</xdr:colOff>
      <xdr:row>17</xdr:row>
      <xdr:rowOff>101076</xdr:rowOff>
    </xdr:to>
    <xdr:sp macro="" textlink="" fLocksText="0">
      <xdr:nvSpPr>
        <xdr:cNvPr id="65" name="ドーナツ 2">
          <a:extLst>
            <a:ext uri="{FF2B5EF4-FFF2-40B4-BE49-F238E27FC236}">
              <a16:creationId xmlns:a16="http://schemas.microsoft.com/office/drawing/2014/main" id="{971076CA-1A2B-4C12-B0FD-1C95664661AC}"/>
            </a:ext>
          </a:extLst>
        </xdr:cNvPr>
        <xdr:cNvSpPr>
          <a:spLocks noChangeAspect="1"/>
        </xdr:cNvSpPr>
      </xdr:nvSpPr>
      <xdr:spPr bwMode="auto">
        <a:xfrm>
          <a:off x="1809091" y="2998925"/>
          <a:ext cx="107124" cy="105701"/>
        </a:xfrm>
        <a:prstGeom prst="don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 fLock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8</xdr:row>
      <xdr:rowOff>154590</xdr:rowOff>
    </xdr:from>
    <xdr:to>
      <xdr:col>8</xdr:col>
      <xdr:colOff>247650</xdr:colOff>
      <xdr:row>19</xdr:row>
      <xdr:rowOff>154590</xdr:rowOff>
    </xdr:to>
    <xdr:grpSp>
      <xdr:nvGrpSpPr>
        <xdr:cNvPr id="35" name="グループ化 6">
          <a:extLst>
            <a:ext uri="{FF2B5EF4-FFF2-40B4-BE49-F238E27FC236}">
              <a16:creationId xmlns:a16="http://schemas.microsoft.com/office/drawing/2014/main" id="{32735A7D-3166-4F5A-B7D5-8CF9F037F9CA}"/>
            </a:ext>
          </a:extLst>
        </xdr:cNvPr>
        <xdr:cNvGrpSpPr>
          <a:grpSpLocks/>
        </xdr:cNvGrpSpPr>
      </xdr:nvGrpSpPr>
      <xdr:grpSpPr bwMode="auto">
        <a:xfrm>
          <a:off x="387350" y="1672240"/>
          <a:ext cx="5480050" cy="1816100"/>
          <a:chOff x="274320" y="960120"/>
          <a:chExt cx="5608319" cy="2537460"/>
        </a:xfrm>
      </xdr:grpSpPr>
      <xdr:cxnSp macro="">
        <xdr:nvCxnSpPr>
          <xdr:cNvPr id="36" name="直線コネクタ 35">
            <a:extLst>
              <a:ext uri="{FF2B5EF4-FFF2-40B4-BE49-F238E27FC236}">
                <a16:creationId xmlns:a16="http://schemas.microsoft.com/office/drawing/2014/main" id="{90E27EE6-B72E-43EF-83B0-6E6CEB9F602C}"/>
              </a:ext>
            </a:extLst>
          </xdr:cNvPr>
          <xdr:cNvCxnSpPr/>
        </xdr:nvCxnSpPr>
        <xdr:spPr>
          <a:xfrm flipH="1">
            <a:off x="274320" y="977804"/>
            <a:ext cx="1073518" cy="0"/>
          </a:xfrm>
          <a:prstGeom prst="line">
            <a:avLst/>
          </a:prstGeom>
          <a:ln w="158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7" name="直線矢印コネクタ 36">
            <a:extLst>
              <a:ext uri="{FF2B5EF4-FFF2-40B4-BE49-F238E27FC236}">
                <a16:creationId xmlns:a16="http://schemas.microsoft.com/office/drawing/2014/main" id="{6745A028-2FEE-4C88-88AA-25B1BDE54BF5}"/>
              </a:ext>
            </a:extLst>
          </xdr:cNvPr>
          <xdr:cNvCxnSpPr/>
        </xdr:nvCxnSpPr>
        <xdr:spPr>
          <a:xfrm flipH="1">
            <a:off x="684209" y="977803"/>
            <a:ext cx="0" cy="657378"/>
          </a:xfrm>
          <a:prstGeom prst="straightConnector1">
            <a:avLst/>
          </a:prstGeom>
          <a:ln w="12700">
            <a:solidFill>
              <a:schemeClr val="tx1"/>
            </a:solidFill>
            <a:headEnd type="arrow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38" name="グループ化 56">
            <a:extLst>
              <a:ext uri="{FF2B5EF4-FFF2-40B4-BE49-F238E27FC236}">
                <a16:creationId xmlns:a16="http://schemas.microsoft.com/office/drawing/2014/main" id="{93D2B20D-F350-497E-99FC-7AE40A246E78}"/>
              </a:ext>
            </a:extLst>
          </xdr:cNvPr>
          <xdr:cNvGrpSpPr>
            <a:grpSpLocks/>
          </xdr:cNvGrpSpPr>
        </xdr:nvGrpSpPr>
        <xdr:grpSpPr bwMode="auto">
          <a:xfrm>
            <a:off x="1315307" y="960120"/>
            <a:ext cx="4567332" cy="2537460"/>
            <a:chOff x="789444" y="1036320"/>
            <a:chExt cx="4696955" cy="2628900"/>
          </a:xfrm>
        </xdr:grpSpPr>
        <xdr:sp macro="" textlink="">
          <xdr:nvSpPr>
            <xdr:cNvPr id="42" name="正方形/長方形 41">
              <a:extLst>
                <a:ext uri="{FF2B5EF4-FFF2-40B4-BE49-F238E27FC236}">
                  <a16:creationId xmlns:a16="http://schemas.microsoft.com/office/drawing/2014/main" id="{D64FE4EB-3968-418A-BBCB-632ABE7FF697}"/>
                </a:ext>
              </a:extLst>
            </xdr:cNvPr>
            <xdr:cNvSpPr/>
          </xdr:nvSpPr>
          <xdr:spPr>
            <a:xfrm>
              <a:off x="789444" y="1036320"/>
              <a:ext cx="4696955" cy="2628900"/>
            </a:xfrm>
            <a:prstGeom prst="rect">
              <a:avLst/>
            </a:prstGeom>
            <a:ln w="38100" cmpd="dbl">
              <a:solidFill>
                <a:schemeClr val="tx1"/>
              </a:solidFill>
            </a:ln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grpSp>
          <xdr:nvGrpSpPr>
            <xdr:cNvPr id="43" name="グループ化 5">
              <a:extLst>
                <a:ext uri="{FF2B5EF4-FFF2-40B4-BE49-F238E27FC236}">
                  <a16:creationId xmlns:a16="http://schemas.microsoft.com/office/drawing/2014/main" id="{B0D76429-6891-4B2A-A8AE-C638F08E971D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68679" y="1127760"/>
              <a:ext cx="815341" cy="2468880"/>
              <a:chOff x="1051560" y="807720"/>
              <a:chExt cx="708750" cy="2430780"/>
            </a:xfrm>
          </xdr:grpSpPr>
          <xdr:sp macro="" textlink="">
            <xdr:nvSpPr>
              <xdr:cNvPr id="58" name="フローチャート: 処理 57">
                <a:extLst>
                  <a:ext uri="{FF2B5EF4-FFF2-40B4-BE49-F238E27FC236}">
                    <a16:creationId xmlns:a16="http://schemas.microsoft.com/office/drawing/2014/main" id="{6B17482A-C65D-4525-9112-C54234967058}"/>
                  </a:ext>
                </a:extLst>
              </xdr:cNvPr>
              <xdr:cNvSpPr/>
            </xdr:nvSpPr>
            <xdr:spPr>
              <a:xfrm>
                <a:off x="1046661" y="789839"/>
                <a:ext cx="709566" cy="1217508"/>
              </a:xfrm>
              <a:prstGeom prst="flowChartProcess">
                <a:avLst/>
              </a:prstGeom>
            </xdr:spPr>
            <xdr:style>
              <a:lnRef idx="2">
                <a:schemeClr val="accent6"/>
              </a:lnRef>
              <a:fillRef idx="1">
                <a:schemeClr val="lt1"/>
              </a:fillRef>
              <a:effectRef idx="0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  <xdr:sp macro="" textlink="">
            <xdr:nvSpPr>
              <xdr:cNvPr id="59" name="フローチャート: 処理 58">
                <a:extLst>
                  <a:ext uri="{FF2B5EF4-FFF2-40B4-BE49-F238E27FC236}">
                    <a16:creationId xmlns:a16="http://schemas.microsoft.com/office/drawing/2014/main" id="{1B34DEE9-CC7C-4D79-A5EF-941790C12EB4}"/>
                  </a:ext>
                </a:extLst>
              </xdr:cNvPr>
              <xdr:cNvSpPr/>
            </xdr:nvSpPr>
            <xdr:spPr>
              <a:xfrm>
                <a:off x="1046661" y="2043421"/>
                <a:ext cx="697934" cy="1217508"/>
              </a:xfrm>
              <a:prstGeom prst="flowChartProcess">
                <a:avLst/>
              </a:prstGeom>
            </xdr:spPr>
            <xdr:style>
              <a:lnRef idx="2">
                <a:schemeClr val="accent6"/>
              </a:lnRef>
              <a:fillRef idx="1">
                <a:schemeClr val="lt1"/>
              </a:fillRef>
              <a:effectRef idx="0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</xdr:grpSp>
        <xdr:grpSp>
          <xdr:nvGrpSpPr>
            <xdr:cNvPr id="44" name="グループ化 6">
              <a:extLst>
                <a:ext uri="{FF2B5EF4-FFF2-40B4-BE49-F238E27FC236}">
                  <a16:creationId xmlns:a16="http://schemas.microsoft.com/office/drawing/2014/main" id="{1C58A6F5-062F-4D81-BAD2-EDAA963553FD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767840" y="1120140"/>
              <a:ext cx="731520" cy="2476500"/>
              <a:chOff x="1051560" y="807720"/>
              <a:chExt cx="1021080" cy="2430780"/>
            </a:xfrm>
          </xdr:grpSpPr>
          <xdr:sp macro="" textlink="">
            <xdr:nvSpPr>
              <xdr:cNvPr id="56" name="フローチャート: 処理 55">
                <a:extLst>
                  <a:ext uri="{FF2B5EF4-FFF2-40B4-BE49-F238E27FC236}">
                    <a16:creationId xmlns:a16="http://schemas.microsoft.com/office/drawing/2014/main" id="{18B11FBC-722B-4BC2-BE83-A4A76C671373}"/>
                  </a:ext>
                </a:extLst>
              </xdr:cNvPr>
              <xdr:cNvSpPr/>
            </xdr:nvSpPr>
            <xdr:spPr>
              <a:xfrm>
                <a:off x="1049416" y="806365"/>
                <a:ext cx="980623" cy="1204770"/>
              </a:xfrm>
              <a:prstGeom prst="flowChartProcess">
                <a:avLst/>
              </a:prstGeom>
            </xdr:spPr>
            <xdr:style>
              <a:lnRef idx="2">
                <a:schemeClr val="accent6"/>
              </a:lnRef>
              <a:fillRef idx="1">
                <a:schemeClr val="lt1"/>
              </a:fillRef>
              <a:effectRef idx="0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  <xdr:sp macro="" textlink="">
            <xdr:nvSpPr>
              <xdr:cNvPr id="57" name="フローチャート: 処理 56">
                <a:extLst>
                  <a:ext uri="{FF2B5EF4-FFF2-40B4-BE49-F238E27FC236}">
                    <a16:creationId xmlns:a16="http://schemas.microsoft.com/office/drawing/2014/main" id="{C910D569-B862-4620-9E22-17B76311D047}"/>
                  </a:ext>
                </a:extLst>
              </xdr:cNvPr>
              <xdr:cNvSpPr/>
            </xdr:nvSpPr>
            <xdr:spPr>
              <a:xfrm>
                <a:off x="1049416" y="2056089"/>
                <a:ext cx="980623" cy="1204770"/>
              </a:xfrm>
              <a:prstGeom prst="flowChartProcess">
                <a:avLst/>
              </a:prstGeom>
            </xdr:spPr>
            <xdr:style>
              <a:lnRef idx="2">
                <a:schemeClr val="accent6"/>
              </a:lnRef>
              <a:fillRef idx="1">
                <a:schemeClr val="lt1"/>
              </a:fillRef>
              <a:effectRef idx="0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</xdr:grpSp>
        <xdr:grpSp>
          <xdr:nvGrpSpPr>
            <xdr:cNvPr id="45" name="グループ化 9">
              <a:extLst>
                <a:ext uri="{FF2B5EF4-FFF2-40B4-BE49-F238E27FC236}">
                  <a16:creationId xmlns:a16="http://schemas.microsoft.com/office/drawing/2014/main" id="{23B8936F-4159-4A22-ACA0-12931A8A50F4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575560" y="1112520"/>
              <a:ext cx="693420" cy="2468880"/>
              <a:chOff x="1051560" y="807720"/>
              <a:chExt cx="1021080" cy="2430780"/>
            </a:xfrm>
          </xdr:grpSpPr>
          <xdr:sp macro="" textlink="">
            <xdr:nvSpPr>
              <xdr:cNvPr id="54" name="フローチャート: 処理 53">
                <a:extLst>
                  <a:ext uri="{FF2B5EF4-FFF2-40B4-BE49-F238E27FC236}">
                    <a16:creationId xmlns:a16="http://schemas.microsoft.com/office/drawing/2014/main" id="{65711590-123D-4A12-8F0A-2A50904F9397}"/>
                  </a:ext>
                </a:extLst>
              </xdr:cNvPr>
              <xdr:cNvSpPr/>
            </xdr:nvSpPr>
            <xdr:spPr>
              <a:xfrm>
                <a:off x="1052050" y="804844"/>
                <a:ext cx="985242" cy="1190452"/>
              </a:xfrm>
              <a:prstGeom prst="flowChartProcess">
                <a:avLst/>
              </a:prstGeom>
              <a:ln>
                <a:prstDash val="sysDash"/>
              </a:ln>
            </xdr:spPr>
            <xdr:style>
              <a:lnRef idx="2">
                <a:schemeClr val="accent6"/>
              </a:lnRef>
              <a:fillRef idx="1">
                <a:schemeClr val="lt1"/>
              </a:fillRef>
              <a:effectRef idx="0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  <xdr:sp macro="" textlink="">
            <xdr:nvSpPr>
              <xdr:cNvPr id="55" name="フローチャート: 処理 54">
                <a:extLst>
                  <a:ext uri="{FF2B5EF4-FFF2-40B4-BE49-F238E27FC236}">
                    <a16:creationId xmlns:a16="http://schemas.microsoft.com/office/drawing/2014/main" id="{7346D437-BEB6-412C-8046-5054C7EDF124}"/>
                  </a:ext>
                </a:extLst>
              </xdr:cNvPr>
              <xdr:cNvSpPr/>
            </xdr:nvSpPr>
            <xdr:spPr>
              <a:xfrm>
                <a:off x="1052050" y="2040389"/>
                <a:ext cx="985242" cy="1199470"/>
              </a:xfrm>
              <a:prstGeom prst="flowChartProcess">
                <a:avLst/>
              </a:prstGeom>
              <a:ln>
                <a:prstDash val="sysDash"/>
              </a:ln>
            </xdr:spPr>
            <xdr:style>
              <a:lnRef idx="2">
                <a:schemeClr val="accent6"/>
              </a:lnRef>
              <a:fillRef idx="1">
                <a:schemeClr val="lt1"/>
              </a:fillRef>
              <a:effectRef idx="0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</xdr:grpSp>
        <xdr:grpSp>
          <xdr:nvGrpSpPr>
            <xdr:cNvPr id="46" name="グループ化 45">
              <a:extLst>
                <a:ext uri="{FF2B5EF4-FFF2-40B4-BE49-F238E27FC236}">
                  <a16:creationId xmlns:a16="http://schemas.microsoft.com/office/drawing/2014/main" id="{0F4A9049-B28C-45D4-962B-7C5B037E4C24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4465320" y="1089660"/>
              <a:ext cx="952500" cy="2514600"/>
              <a:chOff x="1051560" y="769620"/>
              <a:chExt cx="1021080" cy="2514600"/>
            </a:xfrm>
          </xdr:grpSpPr>
          <xdr:sp macro="" textlink="">
            <xdr:nvSpPr>
              <xdr:cNvPr id="52" name="フローチャート: 処理 51">
                <a:extLst>
                  <a:ext uri="{FF2B5EF4-FFF2-40B4-BE49-F238E27FC236}">
                    <a16:creationId xmlns:a16="http://schemas.microsoft.com/office/drawing/2014/main" id="{3FFAB3F0-DFE2-47E5-A800-789FD06B70B5}"/>
                  </a:ext>
                </a:extLst>
              </xdr:cNvPr>
              <xdr:cNvSpPr/>
            </xdr:nvSpPr>
            <xdr:spPr>
              <a:xfrm>
                <a:off x="1048755" y="771240"/>
                <a:ext cx="1040021" cy="1199951"/>
              </a:xfrm>
              <a:prstGeom prst="flowChartProcess">
                <a:avLst/>
              </a:prstGeom>
            </xdr:spPr>
            <xdr:style>
              <a:lnRef idx="2">
                <a:schemeClr val="accent6"/>
              </a:lnRef>
              <a:fillRef idx="1">
                <a:schemeClr val="lt1"/>
              </a:fillRef>
              <a:effectRef idx="0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  <xdr:sp macro="" textlink="">
            <xdr:nvSpPr>
              <xdr:cNvPr id="53" name="フローチャート: 処理 52">
                <a:extLst>
                  <a:ext uri="{FF2B5EF4-FFF2-40B4-BE49-F238E27FC236}">
                    <a16:creationId xmlns:a16="http://schemas.microsoft.com/office/drawing/2014/main" id="{AF59DD69-92BB-444C-817B-9F621FFBB211}"/>
                  </a:ext>
                </a:extLst>
              </xdr:cNvPr>
              <xdr:cNvSpPr/>
            </xdr:nvSpPr>
            <xdr:spPr>
              <a:xfrm>
                <a:off x="1048755" y="2026150"/>
                <a:ext cx="1040021" cy="1254910"/>
              </a:xfrm>
              <a:prstGeom prst="flowChartProcess">
                <a:avLst/>
              </a:prstGeom>
            </xdr:spPr>
            <xdr:style>
              <a:lnRef idx="2">
                <a:schemeClr val="accent6"/>
              </a:lnRef>
              <a:fillRef idx="1">
                <a:schemeClr val="lt1"/>
              </a:fillRef>
              <a:effectRef idx="0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</xdr:grpSp>
        <xdr:sp macro="" textlink="">
          <xdr:nvSpPr>
            <xdr:cNvPr id="47" name="テキスト ボックス 46">
              <a:extLst>
                <a:ext uri="{FF2B5EF4-FFF2-40B4-BE49-F238E27FC236}">
                  <a16:creationId xmlns:a16="http://schemas.microsoft.com/office/drawing/2014/main" id="{2518277F-80DF-4BD2-8F70-DF98C06FE339}"/>
                </a:ext>
              </a:extLst>
            </xdr:cNvPr>
            <xdr:cNvSpPr txBox="1"/>
          </xdr:nvSpPr>
          <xdr:spPr>
            <a:xfrm>
              <a:off x="1077150" y="2446949"/>
              <a:ext cx="367995" cy="448837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 anchorCtr="0"/>
            <a:lstStyle/>
            <a:p>
              <a:r>
                <a:rPr kumimoji="1" lang="ja-JP" altLang="en-US" sz="2000" b="1"/>
                <a:t>２</a:t>
              </a:r>
            </a:p>
          </xdr:txBody>
        </xdr:sp>
        <xdr:sp macro="" textlink="">
          <xdr:nvSpPr>
            <xdr:cNvPr id="48" name="テキスト ボックス 47">
              <a:extLst>
                <a:ext uri="{FF2B5EF4-FFF2-40B4-BE49-F238E27FC236}">
                  <a16:creationId xmlns:a16="http://schemas.microsoft.com/office/drawing/2014/main" id="{D6CC1853-8DEB-42C1-9E48-5552F6962FE3}"/>
                </a:ext>
              </a:extLst>
            </xdr:cNvPr>
            <xdr:cNvSpPr txBox="1"/>
          </xdr:nvSpPr>
          <xdr:spPr>
            <a:xfrm>
              <a:off x="1090531" y="1192039"/>
              <a:ext cx="441594" cy="439677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 anchorCtr="0"/>
            <a:lstStyle/>
            <a:p>
              <a:r>
                <a:rPr kumimoji="1" lang="ja-JP" altLang="en-US" sz="2000" b="1"/>
                <a:t>１</a:t>
              </a:r>
            </a:p>
          </xdr:txBody>
        </xdr:sp>
        <xdr:grpSp>
          <xdr:nvGrpSpPr>
            <xdr:cNvPr id="49" name="グループ化 45">
              <a:extLst>
                <a:ext uri="{FF2B5EF4-FFF2-40B4-BE49-F238E27FC236}">
                  <a16:creationId xmlns:a16="http://schemas.microsoft.com/office/drawing/2014/main" id="{7BCDB6EA-5523-45CF-AFEB-36E6A2128F0A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741420" y="1082040"/>
              <a:ext cx="640080" cy="2529840"/>
              <a:chOff x="1051560" y="807720"/>
              <a:chExt cx="1021080" cy="2430780"/>
            </a:xfrm>
          </xdr:grpSpPr>
          <xdr:sp macro="" textlink="">
            <xdr:nvSpPr>
              <xdr:cNvPr id="50" name="フローチャート: 処理 49">
                <a:extLst>
                  <a:ext uri="{FF2B5EF4-FFF2-40B4-BE49-F238E27FC236}">
                    <a16:creationId xmlns:a16="http://schemas.microsoft.com/office/drawing/2014/main" id="{AE6AC2DF-8298-4757-BC82-3DB55BDB3ABA}"/>
                  </a:ext>
                </a:extLst>
              </xdr:cNvPr>
              <xdr:cNvSpPr/>
            </xdr:nvSpPr>
            <xdr:spPr>
              <a:xfrm>
                <a:off x="1049447" y="807796"/>
                <a:ext cx="1024652" cy="1188170"/>
              </a:xfrm>
              <a:prstGeom prst="flowChartProcess">
                <a:avLst/>
              </a:prstGeom>
              <a:ln>
                <a:prstDash val="sysDash"/>
              </a:ln>
            </xdr:spPr>
            <xdr:style>
              <a:lnRef idx="2">
                <a:schemeClr val="accent6"/>
              </a:lnRef>
              <a:fillRef idx="1">
                <a:schemeClr val="lt1"/>
              </a:fillRef>
              <a:effectRef idx="0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  <xdr:sp macro="" textlink="">
            <xdr:nvSpPr>
              <xdr:cNvPr id="51" name="フローチャート: 処理 50">
                <a:extLst>
                  <a:ext uri="{FF2B5EF4-FFF2-40B4-BE49-F238E27FC236}">
                    <a16:creationId xmlns:a16="http://schemas.microsoft.com/office/drawing/2014/main" id="{A053E037-A670-4E2D-AD18-BF7B51F8ABEF}"/>
                  </a:ext>
                </a:extLst>
              </xdr:cNvPr>
              <xdr:cNvSpPr/>
            </xdr:nvSpPr>
            <xdr:spPr>
              <a:xfrm>
                <a:off x="1049447" y="2039972"/>
                <a:ext cx="1024652" cy="1196971"/>
              </a:xfrm>
              <a:prstGeom prst="flowChartProcess">
                <a:avLst/>
              </a:prstGeom>
              <a:ln>
                <a:prstDash val="sysDash"/>
              </a:ln>
            </xdr:spPr>
            <xdr:style>
              <a:lnRef idx="2">
                <a:schemeClr val="accent6"/>
              </a:lnRef>
              <a:fillRef idx="1">
                <a:schemeClr val="lt1"/>
              </a:fillRef>
              <a:effectRef idx="0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</xdr:grpSp>
      </xdr:grpSp>
      <xdr:cxnSp macro="">
        <xdr:nvCxnSpPr>
          <xdr:cNvPr id="39" name="直線コネクタ 38">
            <a:extLst>
              <a:ext uri="{FF2B5EF4-FFF2-40B4-BE49-F238E27FC236}">
                <a16:creationId xmlns:a16="http://schemas.microsoft.com/office/drawing/2014/main" id="{30ECAD29-16FF-4B8B-AA86-BF2E4FDB5214}"/>
              </a:ext>
            </a:extLst>
          </xdr:cNvPr>
          <xdr:cNvCxnSpPr/>
        </xdr:nvCxnSpPr>
        <xdr:spPr>
          <a:xfrm flipH="1">
            <a:off x="287332" y="2878687"/>
            <a:ext cx="1750161" cy="0"/>
          </a:xfrm>
          <a:prstGeom prst="line">
            <a:avLst/>
          </a:prstGeom>
          <a:ln w="15875">
            <a:prstDash val="lgDash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0" name="直線矢印コネクタ 39">
            <a:extLst>
              <a:ext uri="{FF2B5EF4-FFF2-40B4-BE49-F238E27FC236}">
                <a16:creationId xmlns:a16="http://schemas.microsoft.com/office/drawing/2014/main" id="{66D79085-E83B-40A9-90A0-DA7CD0DE4C3B}"/>
              </a:ext>
            </a:extLst>
          </xdr:cNvPr>
          <xdr:cNvCxnSpPr/>
        </xdr:nvCxnSpPr>
        <xdr:spPr>
          <a:xfrm flipH="1">
            <a:off x="443479" y="977803"/>
            <a:ext cx="0" cy="1900885"/>
          </a:xfrm>
          <a:prstGeom prst="straightConnector1">
            <a:avLst/>
          </a:prstGeom>
          <a:ln w="12700">
            <a:solidFill>
              <a:schemeClr val="tx1"/>
            </a:solidFill>
            <a:headEnd type="arrow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" name="直線コネクタ 40">
            <a:extLst>
              <a:ext uri="{FF2B5EF4-FFF2-40B4-BE49-F238E27FC236}">
                <a16:creationId xmlns:a16="http://schemas.microsoft.com/office/drawing/2014/main" id="{5D76E36F-FB73-4258-8E86-1248CFE0FC32}"/>
              </a:ext>
            </a:extLst>
          </xdr:cNvPr>
          <xdr:cNvCxnSpPr/>
        </xdr:nvCxnSpPr>
        <xdr:spPr>
          <a:xfrm flipH="1">
            <a:off x="599629" y="1614378"/>
            <a:ext cx="1385814" cy="0"/>
          </a:xfrm>
          <a:prstGeom prst="line">
            <a:avLst/>
          </a:prstGeom>
          <a:ln w="15875">
            <a:prstDash val="lgDash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745135</xdr:colOff>
      <xdr:row>7</xdr:row>
      <xdr:rowOff>110552</xdr:rowOff>
    </xdr:from>
    <xdr:to>
      <xdr:col>2</xdr:col>
      <xdr:colOff>849959</xdr:colOff>
      <xdr:row>8</xdr:row>
      <xdr:rowOff>54328</xdr:rowOff>
    </xdr:to>
    <xdr:sp macro="" textlink="">
      <xdr:nvSpPr>
        <xdr:cNvPr id="60" name="ドーナツ 2">
          <a:extLst>
            <a:ext uri="{FF2B5EF4-FFF2-40B4-BE49-F238E27FC236}">
              <a16:creationId xmlns:a16="http://schemas.microsoft.com/office/drawing/2014/main" id="{68F2FB79-6ED5-4726-ABE9-2C968CD0D5C6}"/>
            </a:ext>
          </a:extLst>
        </xdr:cNvPr>
        <xdr:cNvSpPr/>
      </xdr:nvSpPr>
      <xdr:spPr bwMode="auto">
        <a:xfrm>
          <a:off x="1532535" y="1291652"/>
          <a:ext cx="104824" cy="108876"/>
        </a:xfrm>
        <a:prstGeom prst="don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817868</xdr:colOff>
      <xdr:row>7</xdr:row>
      <xdr:rowOff>6350</xdr:rowOff>
    </xdr:from>
    <xdr:to>
      <xdr:col>6</xdr:col>
      <xdr:colOff>37116</xdr:colOff>
      <xdr:row>9</xdr:row>
      <xdr:rowOff>6350</xdr:rowOff>
    </xdr:to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2FC4804B-9071-4082-9BED-CCC93AB5C07A}"/>
            </a:ext>
          </a:extLst>
        </xdr:cNvPr>
        <xdr:cNvSpPr txBox="1"/>
      </xdr:nvSpPr>
      <xdr:spPr bwMode="auto">
        <a:xfrm>
          <a:off x="1605268" y="1187450"/>
          <a:ext cx="2387898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200" b="1"/>
            <a:t>：</a:t>
          </a:r>
          <a:r>
            <a:rPr kumimoji="1" lang="ja-JP" altLang="en-US" sz="1200" b="1" baseline="0"/>
            <a:t> 貨物</a:t>
          </a:r>
          <a:r>
            <a:rPr kumimoji="1" lang="ja-JP" altLang="en-US" sz="1200" b="1"/>
            <a:t>の重心位置</a:t>
          </a:r>
        </a:p>
      </xdr:txBody>
    </xdr:sp>
    <xdr:clientData/>
  </xdr:twoCellAnchor>
  <xdr:twoCellAnchor>
    <xdr:from>
      <xdr:col>1</xdr:col>
      <xdr:colOff>533110</xdr:colOff>
      <xdr:row>9</xdr:row>
      <xdr:rowOff>69017</xdr:rowOff>
    </xdr:from>
    <xdr:to>
      <xdr:col>2</xdr:col>
      <xdr:colOff>691276</xdr:colOff>
      <xdr:row>11</xdr:row>
      <xdr:rowOff>80461</xdr:rowOff>
    </xdr:to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8EBCEDA3-9014-4E04-93CA-0A78B3883A79}"/>
            </a:ext>
          </a:extLst>
        </xdr:cNvPr>
        <xdr:cNvSpPr txBox="1"/>
      </xdr:nvSpPr>
      <xdr:spPr bwMode="auto">
        <a:xfrm>
          <a:off x="749010" y="1580317"/>
          <a:ext cx="729666" cy="3416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en-US" altLang="ja-JP" sz="2000" b="1"/>
            <a:t>ℓ</a:t>
          </a:r>
          <a:r>
            <a:rPr kumimoji="1" lang="en-US" altLang="ja-JP" sz="2000" b="1" baseline="-25000"/>
            <a:t>1 cm</a:t>
          </a:r>
          <a:endParaRPr kumimoji="1" lang="ja-JP" altLang="en-US" sz="2000" b="1" baseline="-25000"/>
        </a:p>
      </xdr:txBody>
    </xdr:sp>
    <xdr:clientData/>
  </xdr:twoCellAnchor>
  <xdr:twoCellAnchor>
    <xdr:from>
      <xdr:col>1</xdr:col>
      <xdr:colOff>298836</xdr:colOff>
      <xdr:row>12</xdr:row>
      <xdr:rowOff>65599</xdr:rowOff>
    </xdr:from>
    <xdr:to>
      <xdr:col>2</xdr:col>
      <xdr:colOff>526796</xdr:colOff>
      <xdr:row>14</xdr:row>
      <xdr:rowOff>74745</xdr:rowOff>
    </xdr:to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8D9AB124-45FE-4B30-8D6A-F20DE8193733}"/>
            </a:ext>
          </a:extLst>
        </xdr:cNvPr>
        <xdr:cNvSpPr txBox="1"/>
      </xdr:nvSpPr>
      <xdr:spPr bwMode="auto">
        <a:xfrm>
          <a:off x="514736" y="2072199"/>
          <a:ext cx="799460" cy="3393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en-US" altLang="ja-JP" sz="2000" b="1"/>
            <a:t>ℓ</a:t>
          </a:r>
          <a:r>
            <a:rPr kumimoji="1" lang="en-US" altLang="ja-JP" sz="2000" b="1" baseline="-25000"/>
            <a:t>2 cm</a:t>
          </a:r>
          <a:endParaRPr kumimoji="1" lang="ja-JP" altLang="en-US" sz="2000" b="1" baseline="-25000"/>
        </a:p>
      </xdr:txBody>
    </xdr:sp>
    <xdr:clientData/>
  </xdr:twoCellAnchor>
  <xdr:twoCellAnchor editAs="absolute">
    <xdr:from>
      <xdr:col>3</xdr:col>
      <xdr:colOff>50799</xdr:colOff>
      <xdr:row>11</xdr:row>
      <xdr:rowOff>77376</xdr:rowOff>
    </xdr:from>
    <xdr:to>
      <xdr:col>3</xdr:col>
      <xdr:colOff>161812</xdr:colOff>
      <xdr:row>12</xdr:row>
      <xdr:rowOff>21152</xdr:rowOff>
    </xdr:to>
    <xdr:sp macro="" textlink="" fLocksText="0">
      <xdr:nvSpPr>
        <xdr:cNvPr id="64" name="ドーナツ 2">
          <a:extLst>
            <a:ext uri="{FF2B5EF4-FFF2-40B4-BE49-F238E27FC236}">
              <a16:creationId xmlns:a16="http://schemas.microsoft.com/office/drawing/2014/main" id="{E84AB952-8AFC-4F67-9DAA-4BE1C65FE0BA}"/>
            </a:ext>
          </a:extLst>
        </xdr:cNvPr>
        <xdr:cNvSpPr>
          <a:spLocks noChangeAspect="1"/>
        </xdr:cNvSpPr>
      </xdr:nvSpPr>
      <xdr:spPr bwMode="auto">
        <a:xfrm>
          <a:off x="1822449" y="2090326"/>
          <a:ext cx="111013" cy="108876"/>
        </a:xfrm>
        <a:prstGeom prst="don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 fLocksWithSheet="0"/>
  </xdr:twoCellAnchor>
  <xdr:twoCellAnchor editAs="absolute">
    <xdr:from>
      <xdr:col>3</xdr:col>
      <xdr:colOff>37441</xdr:colOff>
      <xdr:row>17</xdr:row>
      <xdr:rowOff>1725</xdr:rowOff>
    </xdr:from>
    <xdr:to>
      <xdr:col>3</xdr:col>
      <xdr:colOff>141390</xdr:colOff>
      <xdr:row>17</xdr:row>
      <xdr:rowOff>107426</xdr:rowOff>
    </xdr:to>
    <xdr:sp macro="" textlink="" fLocksText="0">
      <xdr:nvSpPr>
        <xdr:cNvPr id="65" name="ドーナツ 2">
          <a:extLst>
            <a:ext uri="{FF2B5EF4-FFF2-40B4-BE49-F238E27FC236}">
              <a16:creationId xmlns:a16="http://schemas.microsoft.com/office/drawing/2014/main" id="{37D91C8A-54B7-4E7B-9395-24D9F80ABAAA}"/>
            </a:ext>
          </a:extLst>
        </xdr:cNvPr>
        <xdr:cNvSpPr>
          <a:spLocks noChangeAspect="1"/>
        </xdr:cNvSpPr>
      </xdr:nvSpPr>
      <xdr:spPr bwMode="auto">
        <a:xfrm>
          <a:off x="1809091" y="3005275"/>
          <a:ext cx="103949" cy="105701"/>
        </a:xfrm>
        <a:prstGeom prst="don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 fLocksWithSheet="0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8</xdr:row>
      <xdr:rowOff>154590</xdr:rowOff>
    </xdr:from>
    <xdr:to>
      <xdr:col>8</xdr:col>
      <xdr:colOff>247650</xdr:colOff>
      <xdr:row>19</xdr:row>
      <xdr:rowOff>154590</xdr:rowOff>
    </xdr:to>
    <xdr:grpSp>
      <xdr:nvGrpSpPr>
        <xdr:cNvPr id="2" name="グループ化 6">
          <a:extLst>
            <a:ext uri="{FF2B5EF4-FFF2-40B4-BE49-F238E27FC236}">
              <a16:creationId xmlns:a16="http://schemas.microsoft.com/office/drawing/2014/main" id="{E09CFAF2-520D-43A1-BE42-806F49AC103B}"/>
            </a:ext>
          </a:extLst>
        </xdr:cNvPr>
        <xdr:cNvGrpSpPr>
          <a:grpSpLocks/>
        </xdr:cNvGrpSpPr>
      </xdr:nvGrpSpPr>
      <xdr:grpSpPr bwMode="auto">
        <a:xfrm>
          <a:off x="387350" y="1672240"/>
          <a:ext cx="5480050" cy="1816100"/>
          <a:chOff x="274320" y="960120"/>
          <a:chExt cx="5608319" cy="2537460"/>
        </a:xfrm>
      </xdr:grpSpPr>
      <xdr:cxnSp macro="">
        <xdr:nvCxnSpPr>
          <xdr:cNvPr id="3" name="直線コネクタ 2">
            <a:extLst>
              <a:ext uri="{FF2B5EF4-FFF2-40B4-BE49-F238E27FC236}">
                <a16:creationId xmlns:a16="http://schemas.microsoft.com/office/drawing/2014/main" id="{CF804F98-7A07-4BD9-9C61-A9425E83DE70}"/>
              </a:ext>
            </a:extLst>
          </xdr:cNvPr>
          <xdr:cNvCxnSpPr/>
        </xdr:nvCxnSpPr>
        <xdr:spPr>
          <a:xfrm flipH="1">
            <a:off x="274320" y="977804"/>
            <a:ext cx="1073518" cy="0"/>
          </a:xfrm>
          <a:prstGeom prst="line">
            <a:avLst/>
          </a:prstGeom>
          <a:ln w="158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" name="直線矢印コネクタ 3">
            <a:extLst>
              <a:ext uri="{FF2B5EF4-FFF2-40B4-BE49-F238E27FC236}">
                <a16:creationId xmlns:a16="http://schemas.microsoft.com/office/drawing/2014/main" id="{CD415452-397C-4A40-8BBF-DAC88CB262E5}"/>
              </a:ext>
            </a:extLst>
          </xdr:cNvPr>
          <xdr:cNvCxnSpPr/>
        </xdr:nvCxnSpPr>
        <xdr:spPr>
          <a:xfrm flipH="1">
            <a:off x="684209" y="977803"/>
            <a:ext cx="0" cy="657378"/>
          </a:xfrm>
          <a:prstGeom prst="straightConnector1">
            <a:avLst/>
          </a:prstGeom>
          <a:ln w="12700">
            <a:solidFill>
              <a:schemeClr val="tx1"/>
            </a:solidFill>
            <a:headEnd type="arrow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5" name="グループ化 56">
            <a:extLst>
              <a:ext uri="{FF2B5EF4-FFF2-40B4-BE49-F238E27FC236}">
                <a16:creationId xmlns:a16="http://schemas.microsoft.com/office/drawing/2014/main" id="{E61DD1DF-AA08-4B92-9536-A968445DA89D}"/>
              </a:ext>
            </a:extLst>
          </xdr:cNvPr>
          <xdr:cNvGrpSpPr>
            <a:grpSpLocks/>
          </xdr:cNvGrpSpPr>
        </xdr:nvGrpSpPr>
        <xdr:grpSpPr bwMode="auto">
          <a:xfrm>
            <a:off x="1315307" y="960120"/>
            <a:ext cx="4567332" cy="2537460"/>
            <a:chOff x="789444" y="1036320"/>
            <a:chExt cx="4696955" cy="2628900"/>
          </a:xfrm>
        </xdr:grpSpPr>
        <xdr:sp macro="" textlink="">
          <xdr:nvSpPr>
            <xdr:cNvPr id="9" name="正方形/長方形 8">
              <a:extLst>
                <a:ext uri="{FF2B5EF4-FFF2-40B4-BE49-F238E27FC236}">
                  <a16:creationId xmlns:a16="http://schemas.microsoft.com/office/drawing/2014/main" id="{BB6575F1-4B6B-40FC-AD4C-B5FCF8B396E6}"/>
                </a:ext>
              </a:extLst>
            </xdr:cNvPr>
            <xdr:cNvSpPr/>
          </xdr:nvSpPr>
          <xdr:spPr>
            <a:xfrm>
              <a:off x="789444" y="1036320"/>
              <a:ext cx="4696955" cy="2628900"/>
            </a:xfrm>
            <a:prstGeom prst="rect">
              <a:avLst/>
            </a:prstGeom>
            <a:ln w="38100" cmpd="dbl">
              <a:solidFill>
                <a:schemeClr val="tx1"/>
              </a:solidFill>
            </a:ln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grpSp>
          <xdr:nvGrpSpPr>
            <xdr:cNvPr id="10" name="グループ化 5">
              <a:extLst>
                <a:ext uri="{FF2B5EF4-FFF2-40B4-BE49-F238E27FC236}">
                  <a16:creationId xmlns:a16="http://schemas.microsoft.com/office/drawing/2014/main" id="{67B827ED-9C52-4A2E-ADBD-F76C7B307A81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68679" y="1127760"/>
              <a:ext cx="815341" cy="2468880"/>
              <a:chOff x="1051560" y="807720"/>
              <a:chExt cx="708750" cy="2430780"/>
            </a:xfrm>
          </xdr:grpSpPr>
          <xdr:sp macro="" textlink="">
            <xdr:nvSpPr>
              <xdr:cNvPr id="25" name="フローチャート: 処理 24">
                <a:extLst>
                  <a:ext uri="{FF2B5EF4-FFF2-40B4-BE49-F238E27FC236}">
                    <a16:creationId xmlns:a16="http://schemas.microsoft.com/office/drawing/2014/main" id="{19550A66-A010-4830-AFED-647C61597791}"/>
                  </a:ext>
                </a:extLst>
              </xdr:cNvPr>
              <xdr:cNvSpPr/>
            </xdr:nvSpPr>
            <xdr:spPr>
              <a:xfrm>
                <a:off x="1046661" y="789839"/>
                <a:ext cx="709566" cy="1217508"/>
              </a:xfrm>
              <a:prstGeom prst="flowChartProcess">
                <a:avLst/>
              </a:prstGeom>
            </xdr:spPr>
            <xdr:style>
              <a:lnRef idx="2">
                <a:schemeClr val="accent6"/>
              </a:lnRef>
              <a:fillRef idx="1">
                <a:schemeClr val="lt1"/>
              </a:fillRef>
              <a:effectRef idx="0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  <xdr:sp macro="" textlink="">
            <xdr:nvSpPr>
              <xdr:cNvPr id="26" name="フローチャート: 処理 25">
                <a:extLst>
                  <a:ext uri="{FF2B5EF4-FFF2-40B4-BE49-F238E27FC236}">
                    <a16:creationId xmlns:a16="http://schemas.microsoft.com/office/drawing/2014/main" id="{D507AB48-1819-48BB-B2CF-42EC6B5CFF3C}"/>
                  </a:ext>
                </a:extLst>
              </xdr:cNvPr>
              <xdr:cNvSpPr/>
            </xdr:nvSpPr>
            <xdr:spPr>
              <a:xfrm>
                <a:off x="1046661" y="2043421"/>
                <a:ext cx="697934" cy="1217508"/>
              </a:xfrm>
              <a:prstGeom prst="flowChartProcess">
                <a:avLst/>
              </a:prstGeom>
            </xdr:spPr>
            <xdr:style>
              <a:lnRef idx="2">
                <a:schemeClr val="accent6"/>
              </a:lnRef>
              <a:fillRef idx="1">
                <a:schemeClr val="lt1"/>
              </a:fillRef>
              <a:effectRef idx="0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</xdr:grpSp>
        <xdr:grpSp>
          <xdr:nvGrpSpPr>
            <xdr:cNvPr id="11" name="グループ化 6">
              <a:extLst>
                <a:ext uri="{FF2B5EF4-FFF2-40B4-BE49-F238E27FC236}">
                  <a16:creationId xmlns:a16="http://schemas.microsoft.com/office/drawing/2014/main" id="{8FC196B0-4483-4D44-AFB3-03520FB38949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767840" y="1120140"/>
              <a:ext cx="731520" cy="2476500"/>
              <a:chOff x="1051560" y="807720"/>
              <a:chExt cx="1021080" cy="2430780"/>
            </a:xfrm>
          </xdr:grpSpPr>
          <xdr:sp macro="" textlink="">
            <xdr:nvSpPr>
              <xdr:cNvPr id="23" name="フローチャート: 処理 22">
                <a:extLst>
                  <a:ext uri="{FF2B5EF4-FFF2-40B4-BE49-F238E27FC236}">
                    <a16:creationId xmlns:a16="http://schemas.microsoft.com/office/drawing/2014/main" id="{637369F7-7F02-4C55-8EC3-078FF52C095C}"/>
                  </a:ext>
                </a:extLst>
              </xdr:cNvPr>
              <xdr:cNvSpPr/>
            </xdr:nvSpPr>
            <xdr:spPr>
              <a:xfrm>
                <a:off x="1049416" y="806365"/>
                <a:ext cx="980623" cy="1204770"/>
              </a:xfrm>
              <a:prstGeom prst="flowChartProcess">
                <a:avLst/>
              </a:prstGeom>
            </xdr:spPr>
            <xdr:style>
              <a:lnRef idx="2">
                <a:schemeClr val="accent6"/>
              </a:lnRef>
              <a:fillRef idx="1">
                <a:schemeClr val="lt1"/>
              </a:fillRef>
              <a:effectRef idx="0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  <xdr:sp macro="" textlink="">
            <xdr:nvSpPr>
              <xdr:cNvPr id="24" name="フローチャート: 処理 23">
                <a:extLst>
                  <a:ext uri="{FF2B5EF4-FFF2-40B4-BE49-F238E27FC236}">
                    <a16:creationId xmlns:a16="http://schemas.microsoft.com/office/drawing/2014/main" id="{D1D219C4-A52F-4208-93A9-FFE9A1C96678}"/>
                  </a:ext>
                </a:extLst>
              </xdr:cNvPr>
              <xdr:cNvSpPr/>
            </xdr:nvSpPr>
            <xdr:spPr>
              <a:xfrm>
                <a:off x="1049416" y="2056089"/>
                <a:ext cx="980623" cy="1204770"/>
              </a:xfrm>
              <a:prstGeom prst="flowChartProcess">
                <a:avLst/>
              </a:prstGeom>
            </xdr:spPr>
            <xdr:style>
              <a:lnRef idx="2">
                <a:schemeClr val="accent6"/>
              </a:lnRef>
              <a:fillRef idx="1">
                <a:schemeClr val="lt1"/>
              </a:fillRef>
              <a:effectRef idx="0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</xdr:grpSp>
        <xdr:grpSp>
          <xdr:nvGrpSpPr>
            <xdr:cNvPr id="12" name="グループ化 9">
              <a:extLst>
                <a:ext uri="{FF2B5EF4-FFF2-40B4-BE49-F238E27FC236}">
                  <a16:creationId xmlns:a16="http://schemas.microsoft.com/office/drawing/2014/main" id="{0DD67125-FAB4-4790-A12C-74323326DBF2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575560" y="1112520"/>
              <a:ext cx="693420" cy="2468880"/>
              <a:chOff x="1051560" y="807720"/>
              <a:chExt cx="1021080" cy="2430780"/>
            </a:xfrm>
          </xdr:grpSpPr>
          <xdr:sp macro="" textlink="">
            <xdr:nvSpPr>
              <xdr:cNvPr id="21" name="フローチャート: 処理 20">
                <a:extLst>
                  <a:ext uri="{FF2B5EF4-FFF2-40B4-BE49-F238E27FC236}">
                    <a16:creationId xmlns:a16="http://schemas.microsoft.com/office/drawing/2014/main" id="{61C4E5DC-7AA0-438D-BA1E-2513D274A40C}"/>
                  </a:ext>
                </a:extLst>
              </xdr:cNvPr>
              <xdr:cNvSpPr/>
            </xdr:nvSpPr>
            <xdr:spPr>
              <a:xfrm>
                <a:off x="1052050" y="804844"/>
                <a:ext cx="985242" cy="1190452"/>
              </a:xfrm>
              <a:prstGeom prst="flowChartProcess">
                <a:avLst/>
              </a:prstGeom>
              <a:ln>
                <a:prstDash val="sysDash"/>
              </a:ln>
            </xdr:spPr>
            <xdr:style>
              <a:lnRef idx="2">
                <a:schemeClr val="accent6"/>
              </a:lnRef>
              <a:fillRef idx="1">
                <a:schemeClr val="lt1"/>
              </a:fillRef>
              <a:effectRef idx="0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  <xdr:sp macro="" textlink="">
            <xdr:nvSpPr>
              <xdr:cNvPr id="22" name="フローチャート: 処理 21">
                <a:extLst>
                  <a:ext uri="{FF2B5EF4-FFF2-40B4-BE49-F238E27FC236}">
                    <a16:creationId xmlns:a16="http://schemas.microsoft.com/office/drawing/2014/main" id="{08186FC7-1B8A-4F86-8EB5-C499F9C52EC9}"/>
                  </a:ext>
                </a:extLst>
              </xdr:cNvPr>
              <xdr:cNvSpPr/>
            </xdr:nvSpPr>
            <xdr:spPr>
              <a:xfrm>
                <a:off x="1052050" y="2040389"/>
                <a:ext cx="985242" cy="1199470"/>
              </a:xfrm>
              <a:prstGeom prst="flowChartProcess">
                <a:avLst/>
              </a:prstGeom>
              <a:ln>
                <a:prstDash val="sysDash"/>
              </a:ln>
            </xdr:spPr>
            <xdr:style>
              <a:lnRef idx="2">
                <a:schemeClr val="accent6"/>
              </a:lnRef>
              <a:fillRef idx="1">
                <a:schemeClr val="lt1"/>
              </a:fillRef>
              <a:effectRef idx="0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</xdr:grpSp>
        <xdr:grpSp>
          <xdr:nvGrpSpPr>
            <xdr:cNvPr id="13" name="グループ化 12">
              <a:extLst>
                <a:ext uri="{FF2B5EF4-FFF2-40B4-BE49-F238E27FC236}">
                  <a16:creationId xmlns:a16="http://schemas.microsoft.com/office/drawing/2014/main" id="{CCC3277A-1A52-43BB-85FF-D6ED9B521735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4465320" y="1089660"/>
              <a:ext cx="952500" cy="2514600"/>
              <a:chOff x="1051560" y="769620"/>
              <a:chExt cx="1021080" cy="2514600"/>
            </a:xfrm>
          </xdr:grpSpPr>
          <xdr:sp macro="" textlink="">
            <xdr:nvSpPr>
              <xdr:cNvPr id="19" name="フローチャート: 処理 18">
                <a:extLst>
                  <a:ext uri="{FF2B5EF4-FFF2-40B4-BE49-F238E27FC236}">
                    <a16:creationId xmlns:a16="http://schemas.microsoft.com/office/drawing/2014/main" id="{4E5D4AFF-C273-45F1-B389-37C51B953510}"/>
                  </a:ext>
                </a:extLst>
              </xdr:cNvPr>
              <xdr:cNvSpPr/>
            </xdr:nvSpPr>
            <xdr:spPr>
              <a:xfrm>
                <a:off x="1048755" y="771240"/>
                <a:ext cx="1040021" cy="1199951"/>
              </a:xfrm>
              <a:prstGeom prst="flowChartProcess">
                <a:avLst/>
              </a:prstGeom>
            </xdr:spPr>
            <xdr:style>
              <a:lnRef idx="2">
                <a:schemeClr val="accent6"/>
              </a:lnRef>
              <a:fillRef idx="1">
                <a:schemeClr val="lt1"/>
              </a:fillRef>
              <a:effectRef idx="0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  <xdr:sp macro="" textlink="">
            <xdr:nvSpPr>
              <xdr:cNvPr id="20" name="フローチャート: 処理 19">
                <a:extLst>
                  <a:ext uri="{FF2B5EF4-FFF2-40B4-BE49-F238E27FC236}">
                    <a16:creationId xmlns:a16="http://schemas.microsoft.com/office/drawing/2014/main" id="{A0199120-39C9-491B-9675-324B2C155BC7}"/>
                  </a:ext>
                </a:extLst>
              </xdr:cNvPr>
              <xdr:cNvSpPr/>
            </xdr:nvSpPr>
            <xdr:spPr>
              <a:xfrm>
                <a:off x="1048755" y="2026150"/>
                <a:ext cx="1040021" cy="1254910"/>
              </a:xfrm>
              <a:prstGeom prst="flowChartProcess">
                <a:avLst/>
              </a:prstGeom>
            </xdr:spPr>
            <xdr:style>
              <a:lnRef idx="2">
                <a:schemeClr val="accent6"/>
              </a:lnRef>
              <a:fillRef idx="1">
                <a:schemeClr val="lt1"/>
              </a:fillRef>
              <a:effectRef idx="0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</xdr:grpSp>
        <xdr:sp macro="" textlink="">
          <xdr:nvSpPr>
            <xdr:cNvPr id="14" name="テキスト ボックス 13">
              <a:extLst>
                <a:ext uri="{FF2B5EF4-FFF2-40B4-BE49-F238E27FC236}">
                  <a16:creationId xmlns:a16="http://schemas.microsoft.com/office/drawing/2014/main" id="{9291D31C-8760-4856-B1EC-6650DA82ED34}"/>
                </a:ext>
              </a:extLst>
            </xdr:cNvPr>
            <xdr:cNvSpPr txBox="1"/>
          </xdr:nvSpPr>
          <xdr:spPr>
            <a:xfrm>
              <a:off x="1077150" y="2446949"/>
              <a:ext cx="367995" cy="448837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 anchorCtr="0"/>
            <a:lstStyle/>
            <a:p>
              <a:r>
                <a:rPr kumimoji="1" lang="ja-JP" altLang="en-US" sz="2000" b="1"/>
                <a:t>２</a:t>
              </a:r>
            </a:p>
          </xdr:txBody>
        </xdr:sp>
        <xdr:sp macro="" textlink="">
          <xdr:nvSpPr>
            <xdr:cNvPr id="15" name="テキスト ボックス 14">
              <a:extLst>
                <a:ext uri="{FF2B5EF4-FFF2-40B4-BE49-F238E27FC236}">
                  <a16:creationId xmlns:a16="http://schemas.microsoft.com/office/drawing/2014/main" id="{B792E06C-8699-44DC-AD98-FAD5634FB45B}"/>
                </a:ext>
              </a:extLst>
            </xdr:cNvPr>
            <xdr:cNvSpPr txBox="1"/>
          </xdr:nvSpPr>
          <xdr:spPr>
            <a:xfrm>
              <a:off x="1090531" y="1192039"/>
              <a:ext cx="441594" cy="439677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 anchorCtr="0"/>
            <a:lstStyle/>
            <a:p>
              <a:r>
                <a:rPr kumimoji="1" lang="ja-JP" altLang="en-US" sz="2000" b="1"/>
                <a:t>１</a:t>
              </a:r>
            </a:p>
          </xdr:txBody>
        </xdr:sp>
        <xdr:grpSp>
          <xdr:nvGrpSpPr>
            <xdr:cNvPr id="16" name="グループ化 45">
              <a:extLst>
                <a:ext uri="{FF2B5EF4-FFF2-40B4-BE49-F238E27FC236}">
                  <a16:creationId xmlns:a16="http://schemas.microsoft.com/office/drawing/2014/main" id="{A2DDB146-167A-44BD-A694-4596A7FC43FF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741420" y="1082040"/>
              <a:ext cx="640080" cy="2529840"/>
              <a:chOff x="1051560" y="807720"/>
              <a:chExt cx="1021080" cy="2430780"/>
            </a:xfrm>
          </xdr:grpSpPr>
          <xdr:sp macro="" textlink="">
            <xdr:nvSpPr>
              <xdr:cNvPr id="17" name="フローチャート: 処理 16">
                <a:extLst>
                  <a:ext uri="{FF2B5EF4-FFF2-40B4-BE49-F238E27FC236}">
                    <a16:creationId xmlns:a16="http://schemas.microsoft.com/office/drawing/2014/main" id="{69120DEE-8C93-4F8B-B81F-706107E426E7}"/>
                  </a:ext>
                </a:extLst>
              </xdr:cNvPr>
              <xdr:cNvSpPr/>
            </xdr:nvSpPr>
            <xdr:spPr>
              <a:xfrm>
                <a:off x="1049447" y="807796"/>
                <a:ext cx="1024652" cy="1188170"/>
              </a:xfrm>
              <a:prstGeom prst="flowChartProcess">
                <a:avLst/>
              </a:prstGeom>
              <a:ln>
                <a:prstDash val="sysDash"/>
              </a:ln>
            </xdr:spPr>
            <xdr:style>
              <a:lnRef idx="2">
                <a:schemeClr val="accent6"/>
              </a:lnRef>
              <a:fillRef idx="1">
                <a:schemeClr val="lt1"/>
              </a:fillRef>
              <a:effectRef idx="0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  <xdr:sp macro="" textlink="">
            <xdr:nvSpPr>
              <xdr:cNvPr id="18" name="フローチャート: 処理 17">
                <a:extLst>
                  <a:ext uri="{FF2B5EF4-FFF2-40B4-BE49-F238E27FC236}">
                    <a16:creationId xmlns:a16="http://schemas.microsoft.com/office/drawing/2014/main" id="{8C03D517-7F71-4F77-9C2A-B3B81622E96C}"/>
                  </a:ext>
                </a:extLst>
              </xdr:cNvPr>
              <xdr:cNvSpPr/>
            </xdr:nvSpPr>
            <xdr:spPr>
              <a:xfrm>
                <a:off x="1049447" y="2039972"/>
                <a:ext cx="1024652" cy="1196971"/>
              </a:xfrm>
              <a:prstGeom prst="flowChartProcess">
                <a:avLst/>
              </a:prstGeom>
              <a:ln>
                <a:prstDash val="sysDash"/>
              </a:ln>
            </xdr:spPr>
            <xdr:style>
              <a:lnRef idx="2">
                <a:schemeClr val="accent6"/>
              </a:lnRef>
              <a:fillRef idx="1">
                <a:schemeClr val="lt1"/>
              </a:fillRef>
              <a:effectRef idx="0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</xdr:grpSp>
      </xdr:grpSp>
      <xdr:cxnSp macro="">
        <xdr:nvCxnSpPr>
          <xdr:cNvPr id="6" name="直線コネクタ 5">
            <a:extLst>
              <a:ext uri="{FF2B5EF4-FFF2-40B4-BE49-F238E27FC236}">
                <a16:creationId xmlns:a16="http://schemas.microsoft.com/office/drawing/2014/main" id="{D7FFE8DD-843E-4C40-938F-38678C07C5C7}"/>
              </a:ext>
            </a:extLst>
          </xdr:cNvPr>
          <xdr:cNvCxnSpPr/>
        </xdr:nvCxnSpPr>
        <xdr:spPr>
          <a:xfrm flipH="1">
            <a:off x="287332" y="2878687"/>
            <a:ext cx="1750161" cy="0"/>
          </a:xfrm>
          <a:prstGeom prst="line">
            <a:avLst/>
          </a:prstGeom>
          <a:ln w="15875">
            <a:prstDash val="lgDash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直線矢印コネクタ 6">
            <a:extLst>
              <a:ext uri="{FF2B5EF4-FFF2-40B4-BE49-F238E27FC236}">
                <a16:creationId xmlns:a16="http://schemas.microsoft.com/office/drawing/2014/main" id="{9ACA4734-E5DA-41D3-B6B4-C7E5692805FC}"/>
              </a:ext>
            </a:extLst>
          </xdr:cNvPr>
          <xdr:cNvCxnSpPr/>
        </xdr:nvCxnSpPr>
        <xdr:spPr>
          <a:xfrm flipH="1">
            <a:off x="443479" y="977803"/>
            <a:ext cx="0" cy="1900885"/>
          </a:xfrm>
          <a:prstGeom prst="straightConnector1">
            <a:avLst/>
          </a:prstGeom>
          <a:ln w="12700">
            <a:solidFill>
              <a:schemeClr val="tx1"/>
            </a:solidFill>
            <a:headEnd type="arrow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B5585BC5-D89E-4921-8269-7181550F6E00}"/>
              </a:ext>
            </a:extLst>
          </xdr:cNvPr>
          <xdr:cNvCxnSpPr/>
        </xdr:nvCxnSpPr>
        <xdr:spPr>
          <a:xfrm flipH="1">
            <a:off x="599629" y="1614378"/>
            <a:ext cx="1385814" cy="0"/>
          </a:xfrm>
          <a:prstGeom prst="line">
            <a:avLst/>
          </a:prstGeom>
          <a:ln w="15875">
            <a:prstDash val="lgDash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745135</xdr:colOff>
      <xdr:row>7</xdr:row>
      <xdr:rowOff>110552</xdr:rowOff>
    </xdr:from>
    <xdr:to>
      <xdr:col>2</xdr:col>
      <xdr:colOff>849959</xdr:colOff>
      <xdr:row>8</xdr:row>
      <xdr:rowOff>54328</xdr:rowOff>
    </xdr:to>
    <xdr:sp macro="" textlink="">
      <xdr:nvSpPr>
        <xdr:cNvPr id="27" name="ドーナツ 2">
          <a:extLst>
            <a:ext uri="{FF2B5EF4-FFF2-40B4-BE49-F238E27FC236}">
              <a16:creationId xmlns:a16="http://schemas.microsoft.com/office/drawing/2014/main" id="{7DC4BC1A-63FB-439A-AFD8-5D40B1DC3F73}"/>
            </a:ext>
          </a:extLst>
        </xdr:cNvPr>
        <xdr:cNvSpPr/>
      </xdr:nvSpPr>
      <xdr:spPr bwMode="auto">
        <a:xfrm>
          <a:off x="1532535" y="1291652"/>
          <a:ext cx="104824" cy="108876"/>
        </a:xfrm>
        <a:prstGeom prst="don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817868</xdr:colOff>
      <xdr:row>7</xdr:row>
      <xdr:rowOff>6350</xdr:rowOff>
    </xdr:from>
    <xdr:to>
      <xdr:col>6</xdr:col>
      <xdr:colOff>37116</xdr:colOff>
      <xdr:row>9</xdr:row>
      <xdr:rowOff>6350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EBA48DB0-ED4B-4102-B552-8C33A7205510}"/>
            </a:ext>
          </a:extLst>
        </xdr:cNvPr>
        <xdr:cNvSpPr txBox="1"/>
      </xdr:nvSpPr>
      <xdr:spPr bwMode="auto">
        <a:xfrm>
          <a:off x="1605268" y="1187450"/>
          <a:ext cx="2387898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200" b="1"/>
            <a:t>：</a:t>
          </a:r>
          <a:r>
            <a:rPr kumimoji="1" lang="ja-JP" altLang="en-US" sz="1200" b="1" baseline="0"/>
            <a:t> 貨物</a:t>
          </a:r>
          <a:r>
            <a:rPr kumimoji="1" lang="ja-JP" altLang="en-US" sz="1200" b="1"/>
            <a:t>の重心位置</a:t>
          </a:r>
        </a:p>
      </xdr:txBody>
    </xdr:sp>
    <xdr:clientData/>
  </xdr:twoCellAnchor>
  <xdr:twoCellAnchor>
    <xdr:from>
      <xdr:col>1</xdr:col>
      <xdr:colOff>533110</xdr:colOff>
      <xdr:row>9</xdr:row>
      <xdr:rowOff>69017</xdr:rowOff>
    </xdr:from>
    <xdr:to>
      <xdr:col>2</xdr:col>
      <xdr:colOff>691276</xdr:colOff>
      <xdr:row>11</xdr:row>
      <xdr:rowOff>80461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E3DB292B-549C-4D55-9B74-1C3604EDF553}"/>
            </a:ext>
          </a:extLst>
        </xdr:cNvPr>
        <xdr:cNvSpPr txBox="1"/>
      </xdr:nvSpPr>
      <xdr:spPr bwMode="auto">
        <a:xfrm>
          <a:off x="749010" y="1580317"/>
          <a:ext cx="729666" cy="3416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en-US" altLang="ja-JP" sz="2000" b="1"/>
            <a:t>ℓ</a:t>
          </a:r>
          <a:r>
            <a:rPr kumimoji="1" lang="en-US" altLang="ja-JP" sz="2000" b="1" baseline="-25000"/>
            <a:t>1 cm</a:t>
          </a:r>
          <a:endParaRPr kumimoji="1" lang="ja-JP" altLang="en-US" sz="2000" b="1" baseline="-25000"/>
        </a:p>
      </xdr:txBody>
    </xdr:sp>
    <xdr:clientData/>
  </xdr:twoCellAnchor>
  <xdr:twoCellAnchor>
    <xdr:from>
      <xdr:col>1</xdr:col>
      <xdr:colOff>298836</xdr:colOff>
      <xdr:row>12</xdr:row>
      <xdr:rowOff>65599</xdr:rowOff>
    </xdr:from>
    <xdr:to>
      <xdr:col>2</xdr:col>
      <xdr:colOff>526796</xdr:colOff>
      <xdr:row>14</xdr:row>
      <xdr:rowOff>74745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8DF61C6-194A-4215-B19D-F719A2DE9DB9}"/>
            </a:ext>
          </a:extLst>
        </xdr:cNvPr>
        <xdr:cNvSpPr txBox="1"/>
      </xdr:nvSpPr>
      <xdr:spPr bwMode="auto">
        <a:xfrm>
          <a:off x="514736" y="2072199"/>
          <a:ext cx="799460" cy="3393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en-US" altLang="ja-JP" sz="2000" b="1"/>
            <a:t>ℓ</a:t>
          </a:r>
          <a:r>
            <a:rPr kumimoji="1" lang="en-US" altLang="ja-JP" sz="2000" b="1" baseline="-25000"/>
            <a:t>2 cm</a:t>
          </a:r>
          <a:endParaRPr kumimoji="1" lang="ja-JP" altLang="en-US" sz="2000" b="1" baseline="-25000"/>
        </a:p>
      </xdr:txBody>
    </xdr:sp>
    <xdr:clientData/>
  </xdr:twoCellAnchor>
  <xdr:twoCellAnchor editAs="absolute">
    <xdr:from>
      <xdr:col>3</xdr:col>
      <xdr:colOff>47624</xdr:colOff>
      <xdr:row>11</xdr:row>
      <xdr:rowOff>74201</xdr:rowOff>
    </xdr:from>
    <xdr:to>
      <xdr:col>3</xdr:col>
      <xdr:colOff>164987</xdr:colOff>
      <xdr:row>12</xdr:row>
      <xdr:rowOff>17977</xdr:rowOff>
    </xdr:to>
    <xdr:sp macro="" textlink="" fLocksText="0">
      <xdr:nvSpPr>
        <xdr:cNvPr id="31" name="ドーナツ 2">
          <a:extLst>
            <a:ext uri="{FF2B5EF4-FFF2-40B4-BE49-F238E27FC236}">
              <a16:creationId xmlns:a16="http://schemas.microsoft.com/office/drawing/2014/main" id="{B7F2CB5E-0E8E-4382-82BB-3E408551DB73}"/>
            </a:ext>
          </a:extLst>
        </xdr:cNvPr>
        <xdr:cNvSpPr>
          <a:spLocks noChangeAspect="1"/>
        </xdr:cNvSpPr>
      </xdr:nvSpPr>
      <xdr:spPr bwMode="auto">
        <a:xfrm>
          <a:off x="1819274" y="2087151"/>
          <a:ext cx="117363" cy="108876"/>
        </a:xfrm>
        <a:prstGeom prst="don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 fLocksWithSheet="0"/>
  </xdr:twoCellAnchor>
  <xdr:twoCellAnchor editAs="absolute">
    <xdr:from>
      <xdr:col>3</xdr:col>
      <xdr:colOff>37441</xdr:colOff>
      <xdr:row>16</xdr:row>
      <xdr:rowOff>160475</xdr:rowOff>
    </xdr:from>
    <xdr:to>
      <xdr:col>3</xdr:col>
      <xdr:colOff>144565</xdr:colOff>
      <xdr:row>17</xdr:row>
      <xdr:rowOff>101076</xdr:rowOff>
    </xdr:to>
    <xdr:sp macro="" textlink="" fLocksText="0">
      <xdr:nvSpPr>
        <xdr:cNvPr id="32" name="ドーナツ 2">
          <a:extLst>
            <a:ext uri="{FF2B5EF4-FFF2-40B4-BE49-F238E27FC236}">
              <a16:creationId xmlns:a16="http://schemas.microsoft.com/office/drawing/2014/main" id="{5A180E30-A9C3-4644-B5CB-101A4D97C940}"/>
            </a:ext>
          </a:extLst>
        </xdr:cNvPr>
        <xdr:cNvSpPr>
          <a:spLocks noChangeAspect="1"/>
        </xdr:cNvSpPr>
      </xdr:nvSpPr>
      <xdr:spPr bwMode="auto">
        <a:xfrm>
          <a:off x="1809091" y="2998925"/>
          <a:ext cx="107124" cy="105701"/>
        </a:xfrm>
        <a:prstGeom prst="don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438150</xdr:colOff>
      <xdr:row>7</xdr:row>
      <xdr:rowOff>82550</xdr:rowOff>
    </xdr:from>
    <xdr:to>
      <xdr:col>5</xdr:col>
      <xdr:colOff>342900</xdr:colOff>
      <xdr:row>9</xdr:row>
      <xdr:rowOff>82550</xdr:rowOff>
    </xdr:to>
    <xdr:grpSp>
      <xdr:nvGrpSpPr>
        <xdr:cNvPr id="2" name="グループ化 12">
          <a:extLst>
            <a:ext uri="{FF2B5EF4-FFF2-40B4-BE49-F238E27FC236}">
              <a16:creationId xmlns:a16="http://schemas.microsoft.com/office/drawing/2014/main" id="{A97152F6-9D98-4CC2-A246-94C9DE90916A}"/>
            </a:ext>
          </a:extLst>
        </xdr:cNvPr>
        <xdr:cNvGrpSpPr>
          <a:grpSpLocks/>
        </xdr:cNvGrpSpPr>
      </xdr:nvGrpSpPr>
      <xdr:grpSpPr bwMode="auto">
        <a:xfrm>
          <a:off x="1225550" y="1435100"/>
          <a:ext cx="2482850" cy="330200"/>
          <a:chOff x="1248039" y="586740"/>
          <a:chExt cx="1533261" cy="335280"/>
        </a:xfrm>
      </xdr:grpSpPr>
      <xdr:sp macro="" textlink="">
        <xdr:nvSpPr>
          <xdr:cNvPr id="3" name="ドーナツ 54">
            <a:extLst>
              <a:ext uri="{FF2B5EF4-FFF2-40B4-BE49-F238E27FC236}">
                <a16:creationId xmlns:a16="http://schemas.microsoft.com/office/drawing/2014/main" id="{284B9BEB-A08E-401C-AB24-F6E0605AE984}"/>
              </a:ext>
            </a:extLst>
          </xdr:cNvPr>
          <xdr:cNvSpPr/>
        </xdr:nvSpPr>
        <xdr:spPr>
          <a:xfrm>
            <a:off x="1248039" y="670560"/>
            <a:ext cx="90192" cy="154745"/>
          </a:xfrm>
          <a:prstGeom prst="donu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52D4360-BDEF-4734-871C-9964DBF54096}"/>
              </a:ext>
            </a:extLst>
          </xdr:cNvPr>
          <xdr:cNvSpPr txBox="1"/>
        </xdr:nvSpPr>
        <xdr:spPr>
          <a:xfrm>
            <a:off x="1299017" y="586740"/>
            <a:ext cx="1482283" cy="3352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200" b="1"/>
              <a:t>：</a:t>
            </a:r>
            <a:r>
              <a:rPr kumimoji="1" lang="ja-JP" altLang="en-US" sz="1200" b="1" baseline="0"/>
              <a:t> 貨物</a:t>
            </a:r>
            <a:r>
              <a:rPr kumimoji="1" lang="ja-JP" altLang="en-US" sz="1200" b="1"/>
              <a:t>の重心位置</a:t>
            </a:r>
          </a:p>
        </xdr:txBody>
      </xdr:sp>
    </xdr:grpSp>
    <xdr:clientData/>
  </xdr:twoCellAnchor>
  <xdr:twoCellAnchor>
    <xdr:from>
      <xdr:col>1</xdr:col>
      <xdr:colOff>400050</xdr:colOff>
      <xdr:row>9</xdr:row>
      <xdr:rowOff>139700</xdr:rowOff>
    </xdr:from>
    <xdr:to>
      <xdr:col>8</xdr:col>
      <xdr:colOff>177801</xdr:colOff>
      <xdr:row>23</xdr:row>
      <xdr:rowOff>88900</xdr:rowOff>
    </xdr:to>
    <xdr:grpSp>
      <xdr:nvGrpSpPr>
        <xdr:cNvPr id="6" name="グループ化 6">
          <a:extLst>
            <a:ext uri="{FF2B5EF4-FFF2-40B4-BE49-F238E27FC236}">
              <a16:creationId xmlns:a16="http://schemas.microsoft.com/office/drawing/2014/main" id="{06C7D5F5-5B18-4527-9052-AD6F13F792D4}"/>
            </a:ext>
          </a:extLst>
        </xdr:cNvPr>
        <xdr:cNvGrpSpPr>
          <a:grpSpLocks/>
        </xdr:cNvGrpSpPr>
      </xdr:nvGrpSpPr>
      <xdr:grpSpPr bwMode="auto">
        <a:xfrm>
          <a:off x="615950" y="1822450"/>
          <a:ext cx="5181601" cy="2260600"/>
          <a:chOff x="274320" y="960120"/>
          <a:chExt cx="5608320" cy="2537460"/>
        </a:xfrm>
      </xdr:grpSpPr>
      <xdr:cxnSp macro="">
        <xdr:nvCxnSpPr>
          <xdr:cNvPr id="10" name="直線コネクタ 9">
            <a:extLst>
              <a:ext uri="{FF2B5EF4-FFF2-40B4-BE49-F238E27FC236}">
                <a16:creationId xmlns:a16="http://schemas.microsoft.com/office/drawing/2014/main" id="{CFA57AB2-C521-460F-8139-5AC6620FCA01}"/>
              </a:ext>
            </a:extLst>
          </xdr:cNvPr>
          <xdr:cNvCxnSpPr/>
        </xdr:nvCxnSpPr>
        <xdr:spPr>
          <a:xfrm flipH="1">
            <a:off x="274320" y="988631"/>
            <a:ext cx="1085924" cy="0"/>
          </a:xfrm>
          <a:prstGeom prst="line">
            <a:avLst/>
          </a:prstGeom>
          <a:ln w="158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" name="直線矢印コネクタ 10">
            <a:extLst>
              <a:ext uri="{FF2B5EF4-FFF2-40B4-BE49-F238E27FC236}">
                <a16:creationId xmlns:a16="http://schemas.microsoft.com/office/drawing/2014/main" id="{7D587CD7-0C2F-4FF4-8487-11C10A660F53}"/>
              </a:ext>
            </a:extLst>
          </xdr:cNvPr>
          <xdr:cNvCxnSpPr/>
        </xdr:nvCxnSpPr>
        <xdr:spPr>
          <a:xfrm flipH="1">
            <a:off x="679823" y="988631"/>
            <a:ext cx="0" cy="634365"/>
          </a:xfrm>
          <a:prstGeom prst="straightConnector1">
            <a:avLst/>
          </a:prstGeom>
          <a:ln w="12700">
            <a:solidFill>
              <a:schemeClr val="tx1"/>
            </a:solidFill>
            <a:headEnd type="arrow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12" name="グループ化 56">
            <a:extLst>
              <a:ext uri="{FF2B5EF4-FFF2-40B4-BE49-F238E27FC236}">
                <a16:creationId xmlns:a16="http://schemas.microsoft.com/office/drawing/2014/main" id="{F999237F-5DD4-4478-A2B4-BF9E41C9524C}"/>
              </a:ext>
            </a:extLst>
          </xdr:cNvPr>
          <xdr:cNvGrpSpPr>
            <a:grpSpLocks/>
          </xdr:cNvGrpSpPr>
        </xdr:nvGrpSpPr>
        <xdr:grpSpPr bwMode="auto">
          <a:xfrm>
            <a:off x="1319007" y="960120"/>
            <a:ext cx="4563633" cy="2537460"/>
            <a:chOff x="793248" y="1036320"/>
            <a:chExt cx="4693151" cy="2628900"/>
          </a:xfrm>
        </xdr:grpSpPr>
        <xdr:sp macro="" textlink="">
          <xdr:nvSpPr>
            <xdr:cNvPr id="16" name="正方形/長方形 15">
              <a:extLst>
                <a:ext uri="{FF2B5EF4-FFF2-40B4-BE49-F238E27FC236}">
                  <a16:creationId xmlns:a16="http://schemas.microsoft.com/office/drawing/2014/main" id="{83A746CA-289C-4564-9296-E7ADABED0371}"/>
                </a:ext>
              </a:extLst>
            </xdr:cNvPr>
            <xdr:cNvSpPr/>
          </xdr:nvSpPr>
          <xdr:spPr>
            <a:xfrm>
              <a:off x="793248" y="1036320"/>
              <a:ext cx="4693151" cy="2628900"/>
            </a:xfrm>
            <a:prstGeom prst="rect">
              <a:avLst/>
            </a:prstGeom>
            <a:ln w="38100" cmpd="dbl">
              <a:solidFill>
                <a:schemeClr val="tx1"/>
              </a:solidFill>
            </a:ln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grpSp>
          <xdr:nvGrpSpPr>
            <xdr:cNvPr id="17" name="グループ化 5">
              <a:extLst>
                <a:ext uri="{FF2B5EF4-FFF2-40B4-BE49-F238E27FC236}">
                  <a16:creationId xmlns:a16="http://schemas.microsoft.com/office/drawing/2014/main" id="{2DC63577-E695-404D-B1CD-F6E5DC5EB5DC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68679" y="1127760"/>
              <a:ext cx="815341" cy="2468880"/>
              <a:chOff x="1051560" y="807720"/>
              <a:chExt cx="708750" cy="2430780"/>
            </a:xfrm>
          </xdr:grpSpPr>
          <xdr:sp macro="" textlink="">
            <xdr:nvSpPr>
              <xdr:cNvPr id="33" name="フローチャート: 処理 32">
                <a:extLst>
                  <a:ext uri="{FF2B5EF4-FFF2-40B4-BE49-F238E27FC236}">
                    <a16:creationId xmlns:a16="http://schemas.microsoft.com/office/drawing/2014/main" id="{F046546A-6A2B-45E6-9D6F-5F915026B503}"/>
                  </a:ext>
                </a:extLst>
              </xdr:cNvPr>
              <xdr:cNvSpPr/>
            </xdr:nvSpPr>
            <xdr:spPr>
              <a:xfrm>
                <a:off x="1053574" y="790397"/>
                <a:ext cx="681983" cy="1206918"/>
              </a:xfrm>
              <a:prstGeom prst="flowChartProcess">
                <a:avLst/>
              </a:prstGeom>
            </xdr:spPr>
            <xdr:style>
              <a:lnRef idx="2">
                <a:schemeClr val="accent6"/>
              </a:lnRef>
              <a:fillRef idx="1">
                <a:schemeClr val="lt1"/>
              </a:fillRef>
              <a:effectRef idx="0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  <xdr:sp macro="" textlink="">
            <xdr:nvSpPr>
              <xdr:cNvPr id="34" name="フローチャート: 処理 33">
                <a:extLst>
                  <a:ext uri="{FF2B5EF4-FFF2-40B4-BE49-F238E27FC236}">
                    <a16:creationId xmlns:a16="http://schemas.microsoft.com/office/drawing/2014/main" id="{6275DC49-FF73-4DD8-9E1F-EAEB8E0347D1}"/>
                  </a:ext>
                </a:extLst>
              </xdr:cNvPr>
              <xdr:cNvSpPr/>
            </xdr:nvSpPr>
            <xdr:spPr>
              <a:xfrm>
                <a:off x="1053574" y="2040938"/>
                <a:ext cx="663551" cy="1199648"/>
              </a:xfrm>
              <a:prstGeom prst="flowChartProcess">
                <a:avLst/>
              </a:prstGeom>
            </xdr:spPr>
            <xdr:style>
              <a:lnRef idx="2">
                <a:schemeClr val="accent6"/>
              </a:lnRef>
              <a:fillRef idx="1">
                <a:schemeClr val="lt1"/>
              </a:fillRef>
              <a:effectRef idx="0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</xdr:grpSp>
        <xdr:grpSp>
          <xdr:nvGrpSpPr>
            <xdr:cNvPr id="18" name="グループ化 6">
              <a:extLst>
                <a:ext uri="{FF2B5EF4-FFF2-40B4-BE49-F238E27FC236}">
                  <a16:creationId xmlns:a16="http://schemas.microsoft.com/office/drawing/2014/main" id="{F4A474C8-2057-49C2-8B79-38771D7780A5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767840" y="1120140"/>
              <a:ext cx="731520" cy="2476500"/>
              <a:chOff x="1051560" y="807720"/>
              <a:chExt cx="1021080" cy="2430780"/>
            </a:xfrm>
          </xdr:grpSpPr>
          <xdr:sp macro="" textlink="">
            <xdr:nvSpPr>
              <xdr:cNvPr id="31" name="フローチャート: 処理 30">
                <a:extLst>
                  <a:ext uri="{FF2B5EF4-FFF2-40B4-BE49-F238E27FC236}">
                    <a16:creationId xmlns:a16="http://schemas.microsoft.com/office/drawing/2014/main" id="{EB2C56BA-3CC4-449D-B4DA-B87511EC1742}"/>
                  </a:ext>
                </a:extLst>
              </xdr:cNvPr>
              <xdr:cNvSpPr/>
            </xdr:nvSpPr>
            <xdr:spPr>
              <a:xfrm>
                <a:off x="1052666" y="819674"/>
                <a:ext cx="986575" cy="1181460"/>
              </a:xfrm>
              <a:prstGeom prst="flowChartProcess">
                <a:avLst/>
              </a:prstGeom>
            </xdr:spPr>
            <xdr:style>
              <a:lnRef idx="2">
                <a:schemeClr val="accent6"/>
              </a:lnRef>
              <a:fillRef idx="1">
                <a:schemeClr val="lt1"/>
              </a:fillRef>
              <a:effectRef idx="0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  <xdr:sp macro="" textlink="">
            <xdr:nvSpPr>
              <xdr:cNvPr id="32" name="フローチャート: 処理 31">
                <a:extLst>
                  <a:ext uri="{FF2B5EF4-FFF2-40B4-BE49-F238E27FC236}">
                    <a16:creationId xmlns:a16="http://schemas.microsoft.com/office/drawing/2014/main" id="{5DBDD2AC-ADEF-47B4-9CA7-CACCEE1AE7DB}"/>
                  </a:ext>
                </a:extLst>
              </xdr:cNvPr>
              <xdr:cNvSpPr/>
            </xdr:nvSpPr>
            <xdr:spPr>
              <a:xfrm>
                <a:off x="1052666" y="2044624"/>
                <a:ext cx="986575" cy="1195956"/>
              </a:xfrm>
              <a:prstGeom prst="flowChartProcess">
                <a:avLst/>
              </a:prstGeom>
            </xdr:spPr>
            <xdr:style>
              <a:lnRef idx="2">
                <a:schemeClr val="accent6"/>
              </a:lnRef>
              <a:fillRef idx="1">
                <a:schemeClr val="lt1"/>
              </a:fillRef>
              <a:effectRef idx="0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</xdr:grpSp>
        <xdr:grpSp>
          <xdr:nvGrpSpPr>
            <xdr:cNvPr id="19" name="グループ化 9">
              <a:extLst>
                <a:ext uri="{FF2B5EF4-FFF2-40B4-BE49-F238E27FC236}">
                  <a16:creationId xmlns:a16="http://schemas.microsoft.com/office/drawing/2014/main" id="{AC482159-A144-408C-9159-3BEB40EC0D48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575560" y="1112520"/>
              <a:ext cx="693420" cy="2468880"/>
              <a:chOff x="1051560" y="807720"/>
              <a:chExt cx="1021080" cy="2430780"/>
            </a:xfrm>
          </xdr:grpSpPr>
          <xdr:sp macro="" textlink="">
            <xdr:nvSpPr>
              <xdr:cNvPr id="29" name="フローチャート: 処理 28">
                <a:extLst>
                  <a:ext uri="{FF2B5EF4-FFF2-40B4-BE49-F238E27FC236}">
                    <a16:creationId xmlns:a16="http://schemas.microsoft.com/office/drawing/2014/main" id="{28C3862F-37A2-4476-9017-787C016A7D54}"/>
                  </a:ext>
                </a:extLst>
              </xdr:cNvPr>
              <xdr:cNvSpPr/>
            </xdr:nvSpPr>
            <xdr:spPr>
              <a:xfrm>
                <a:off x="1039420" y="805401"/>
                <a:ext cx="988744" cy="1192377"/>
              </a:xfrm>
              <a:prstGeom prst="flowChartProcess">
                <a:avLst/>
              </a:prstGeom>
              <a:ln>
                <a:prstDash val="sysDash"/>
              </a:ln>
            </xdr:spPr>
            <xdr:style>
              <a:lnRef idx="2">
                <a:schemeClr val="accent6"/>
              </a:lnRef>
              <a:fillRef idx="1">
                <a:schemeClr val="lt1"/>
              </a:fillRef>
              <a:effectRef idx="0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  <xdr:sp macro="" textlink="">
            <xdr:nvSpPr>
              <xdr:cNvPr id="30" name="フローチャート: 処理 29">
                <a:extLst>
                  <a:ext uri="{FF2B5EF4-FFF2-40B4-BE49-F238E27FC236}">
                    <a16:creationId xmlns:a16="http://schemas.microsoft.com/office/drawing/2014/main" id="{BD04A78C-8E7A-46CA-9A7C-2349C72D3E7B}"/>
                  </a:ext>
                </a:extLst>
              </xdr:cNvPr>
              <xdr:cNvSpPr/>
            </xdr:nvSpPr>
            <xdr:spPr>
              <a:xfrm>
                <a:off x="1039420" y="2048673"/>
                <a:ext cx="988744" cy="1177836"/>
              </a:xfrm>
              <a:prstGeom prst="flowChartProcess">
                <a:avLst/>
              </a:prstGeom>
              <a:ln>
                <a:prstDash val="sysDash"/>
              </a:ln>
            </xdr:spPr>
            <xdr:style>
              <a:lnRef idx="2">
                <a:schemeClr val="accent6"/>
              </a:lnRef>
              <a:fillRef idx="1">
                <a:schemeClr val="lt1"/>
              </a:fillRef>
              <a:effectRef idx="0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</xdr:grpSp>
        <xdr:grpSp>
          <xdr:nvGrpSpPr>
            <xdr:cNvPr id="20" name="グループ化 12">
              <a:extLst>
                <a:ext uri="{FF2B5EF4-FFF2-40B4-BE49-F238E27FC236}">
                  <a16:creationId xmlns:a16="http://schemas.microsoft.com/office/drawing/2014/main" id="{63085F19-E150-4B27-B99C-98E184A73F74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4465320" y="1089660"/>
              <a:ext cx="952500" cy="2514600"/>
              <a:chOff x="1051560" y="769620"/>
              <a:chExt cx="1021080" cy="2514600"/>
            </a:xfrm>
          </xdr:grpSpPr>
          <xdr:sp macro="" textlink="">
            <xdr:nvSpPr>
              <xdr:cNvPr id="27" name="フローチャート: 処理 26">
                <a:extLst>
                  <a:ext uri="{FF2B5EF4-FFF2-40B4-BE49-F238E27FC236}">
                    <a16:creationId xmlns:a16="http://schemas.microsoft.com/office/drawing/2014/main" id="{B7DF8776-450A-412F-A537-C55CB077A4F9}"/>
                  </a:ext>
                </a:extLst>
              </xdr:cNvPr>
              <xdr:cNvSpPr/>
            </xdr:nvSpPr>
            <xdr:spPr>
              <a:xfrm>
                <a:off x="1055084" y="767972"/>
                <a:ext cx="1015304" cy="1196297"/>
              </a:xfrm>
              <a:prstGeom prst="flowChartProcess">
                <a:avLst/>
              </a:prstGeom>
            </xdr:spPr>
            <xdr:style>
              <a:lnRef idx="2">
                <a:schemeClr val="accent6"/>
              </a:lnRef>
              <a:fillRef idx="1">
                <a:schemeClr val="lt1"/>
              </a:fillRef>
              <a:effectRef idx="0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  <xdr:sp macro="" textlink="">
            <xdr:nvSpPr>
              <xdr:cNvPr id="28" name="フローチャート: 処理 27">
                <a:extLst>
                  <a:ext uri="{FF2B5EF4-FFF2-40B4-BE49-F238E27FC236}">
                    <a16:creationId xmlns:a16="http://schemas.microsoft.com/office/drawing/2014/main" id="{CE4BF720-EFBE-4962-8582-73148C0FC2F7}"/>
                  </a:ext>
                </a:extLst>
              </xdr:cNvPr>
              <xdr:cNvSpPr/>
            </xdr:nvSpPr>
            <xdr:spPr>
              <a:xfrm>
                <a:off x="1055084" y="2038115"/>
                <a:ext cx="1015304" cy="1247989"/>
              </a:xfrm>
              <a:prstGeom prst="flowChartProcess">
                <a:avLst/>
              </a:prstGeom>
            </xdr:spPr>
            <xdr:style>
              <a:lnRef idx="2">
                <a:schemeClr val="accent6"/>
              </a:lnRef>
              <a:fillRef idx="1">
                <a:schemeClr val="lt1"/>
              </a:fillRef>
              <a:effectRef idx="0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</xdr:grpSp>
        <xdr:sp macro="" textlink="">
          <xdr:nvSpPr>
            <xdr:cNvPr id="21" name="テキスト ボックス 20">
              <a:extLst>
                <a:ext uri="{FF2B5EF4-FFF2-40B4-BE49-F238E27FC236}">
                  <a16:creationId xmlns:a16="http://schemas.microsoft.com/office/drawing/2014/main" id="{77B803BC-362B-49BA-903E-A9E7B159CCBD}"/>
                </a:ext>
              </a:extLst>
            </xdr:cNvPr>
            <xdr:cNvSpPr txBox="1"/>
          </xdr:nvSpPr>
          <xdr:spPr>
            <a:xfrm>
              <a:off x="1083036" y="2454154"/>
              <a:ext cx="367536" cy="44307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 anchorCtr="0"/>
            <a:lstStyle/>
            <a:p>
              <a:r>
                <a:rPr kumimoji="1" lang="ja-JP" altLang="en-US" sz="2000" b="1"/>
                <a:t>２</a:t>
              </a:r>
            </a:p>
          </xdr:txBody>
        </xdr:sp>
        <xdr:sp macro="" textlink="">
          <xdr:nvSpPr>
            <xdr:cNvPr id="22" name="テキスト ボックス 21">
              <a:extLst>
                <a:ext uri="{FF2B5EF4-FFF2-40B4-BE49-F238E27FC236}">
                  <a16:creationId xmlns:a16="http://schemas.microsoft.com/office/drawing/2014/main" id="{DA8596EA-E49D-4E97-8625-4ED3229DD438}"/>
                </a:ext>
              </a:extLst>
            </xdr:cNvPr>
            <xdr:cNvSpPr txBox="1"/>
          </xdr:nvSpPr>
          <xdr:spPr>
            <a:xfrm>
              <a:off x="1104240" y="1184011"/>
              <a:ext cx="431148" cy="44307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 anchorCtr="0"/>
            <a:lstStyle/>
            <a:p>
              <a:r>
                <a:rPr kumimoji="1" lang="ja-JP" altLang="en-US" sz="2000" b="1"/>
                <a:t>１</a:t>
              </a:r>
            </a:p>
          </xdr:txBody>
        </xdr:sp>
        <xdr:grpSp>
          <xdr:nvGrpSpPr>
            <xdr:cNvPr id="23" name="グループ化 45">
              <a:extLst>
                <a:ext uri="{FF2B5EF4-FFF2-40B4-BE49-F238E27FC236}">
                  <a16:creationId xmlns:a16="http://schemas.microsoft.com/office/drawing/2014/main" id="{A01C8130-9E77-4AFF-BF81-9CA14B6E340F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741420" y="1082040"/>
              <a:ext cx="640080" cy="2529840"/>
              <a:chOff x="1051560" y="807720"/>
              <a:chExt cx="1021080" cy="2430780"/>
            </a:xfrm>
          </xdr:grpSpPr>
          <xdr:sp macro="" textlink="">
            <xdr:nvSpPr>
              <xdr:cNvPr id="25" name="フローチャート: 処理 24">
                <a:extLst>
                  <a:ext uri="{FF2B5EF4-FFF2-40B4-BE49-F238E27FC236}">
                    <a16:creationId xmlns:a16="http://schemas.microsoft.com/office/drawing/2014/main" id="{4D30D4D6-BD80-4112-94B6-F0D9E82CF94B}"/>
                  </a:ext>
                </a:extLst>
              </xdr:cNvPr>
              <xdr:cNvSpPr/>
            </xdr:nvSpPr>
            <xdr:spPr>
              <a:xfrm>
                <a:off x="1050257" y="806362"/>
                <a:ext cx="1026038" cy="1192027"/>
              </a:xfrm>
              <a:prstGeom prst="flowChartProcess">
                <a:avLst/>
              </a:prstGeom>
              <a:ln>
                <a:prstDash val="sysDash"/>
              </a:ln>
            </xdr:spPr>
            <xdr:style>
              <a:lnRef idx="2">
                <a:schemeClr val="accent6"/>
              </a:lnRef>
              <a:fillRef idx="1">
                <a:schemeClr val="lt1"/>
              </a:fillRef>
              <a:effectRef idx="0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  <xdr:sp macro="" textlink="">
            <xdr:nvSpPr>
              <xdr:cNvPr id="26" name="フローチャート: 処理 25">
                <a:extLst>
                  <a:ext uri="{FF2B5EF4-FFF2-40B4-BE49-F238E27FC236}">
                    <a16:creationId xmlns:a16="http://schemas.microsoft.com/office/drawing/2014/main" id="{341F1023-47BB-40D2-9553-6D367BB30875}"/>
                  </a:ext>
                </a:extLst>
              </xdr:cNvPr>
              <xdr:cNvSpPr/>
            </xdr:nvSpPr>
            <xdr:spPr>
              <a:xfrm>
                <a:off x="1050257" y="2048057"/>
                <a:ext cx="1026038" cy="1192027"/>
              </a:xfrm>
              <a:prstGeom prst="flowChartProcess">
                <a:avLst/>
              </a:prstGeom>
              <a:ln>
                <a:prstDash val="sysDash"/>
              </a:ln>
            </xdr:spPr>
            <xdr:style>
              <a:lnRef idx="2">
                <a:schemeClr val="accent6"/>
              </a:lnRef>
              <a:fillRef idx="1">
                <a:schemeClr val="lt1"/>
              </a:fillRef>
              <a:effectRef idx="0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</xdr:grpSp>
      </xdr:grpSp>
      <xdr:cxnSp macro="">
        <xdr:nvCxnSpPr>
          <xdr:cNvPr id="14" name="直線コネクタ 13">
            <a:extLst>
              <a:ext uri="{FF2B5EF4-FFF2-40B4-BE49-F238E27FC236}">
                <a16:creationId xmlns:a16="http://schemas.microsoft.com/office/drawing/2014/main" id="{448F2705-6115-470B-B3BA-197F24D9C704}"/>
              </a:ext>
            </a:extLst>
          </xdr:cNvPr>
          <xdr:cNvCxnSpPr/>
        </xdr:nvCxnSpPr>
        <xdr:spPr>
          <a:xfrm flipH="1">
            <a:off x="288065" y="2884598"/>
            <a:ext cx="1752600" cy="0"/>
          </a:xfrm>
          <a:prstGeom prst="line">
            <a:avLst/>
          </a:prstGeom>
          <a:ln w="15875">
            <a:prstDash val="lgDash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5" name="直線矢印コネクタ 14">
            <a:extLst>
              <a:ext uri="{FF2B5EF4-FFF2-40B4-BE49-F238E27FC236}">
                <a16:creationId xmlns:a16="http://schemas.microsoft.com/office/drawing/2014/main" id="{7AD862B3-093C-4F6F-84B9-F573AFC951CD}"/>
              </a:ext>
            </a:extLst>
          </xdr:cNvPr>
          <xdr:cNvCxnSpPr/>
        </xdr:nvCxnSpPr>
        <xdr:spPr>
          <a:xfrm flipH="1">
            <a:off x="453017" y="988631"/>
            <a:ext cx="0" cy="1895967"/>
          </a:xfrm>
          <a:prstGeom prst="straightConnector1">
            <a:avLst/>
          </a:prstGeom>
          <a:ln w="12700">
            <a:solidFill>
              <a:schemeClr val="tx1"/>
            </a:solidFill>
            <a:headEnd type="arrow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直線コネクタ 12">
            <a:extLst>
              <a:ext uri="{FF2B5EF4-FFF2-40B4-BE49-F238E27FC236}">
                <a16:creationId xmlns:a16="http://schemas.microsoft.com/office/drawing/2014/main" id="{F2842276-0940-4201-A7A7-8ADB025D6DA0}"/>
              </a:ext>
            </a:extLst>
          </xdr:cNvPr>
          <xdr:cNvCxnSpPr/>
        </xdr:nvCxnSpPr>
        <xdr:spPr>
          <a:xfrm flipH="1">
            <a:off x="617966" y="1608740"/>
            <a:ext cx="1374588" cy="0"/>
          </a:xfrm>
          <a:prstGeom prst="line">
            <a:avLst/>
          </a:prstGeom>
          <a:ln w="15875">
            <a:prstDash val="lgDash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168451</xdr:colOff>
      <xdr:row>10</xdr:row>
      <xdr:rowOff>82367</xdr:rowOff>
    </xdr:from>
    <xdr:to>
      <xdr:col>2</xdr:col>
      <xdr:colOff>853776</xdr:colOff>
      <xdr:row>13</xdr:row>
      <xdr:rowOff>6496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66C6771C-9A78-49D6-A2FF-C8BBE9E2C679}"/>
            </a:ext>
          </a:extLst>
        </xdr:cNvPr>
        <xdr:cNvSpPr txBox="1"/>
      </xdr:nvSpPr>
      <xdr:spPr bwMode="auto">
        <a:xfrm>
          <a:off x="955851" y="1758767"/>
          <a:ext cx="685325" cy="4194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en-US" altLang="ja-JP" sz="2000" b="1"/>
            <a:t>ℓ</a:t>
          </a:r>
          <a:r>
            <a:rPr kumimoji="1" lang="en-US" altLang="ja-JP" sz="2000" b="1" baseline="-25000"/>
            <a:t>1 cm</a:t>
          </a:r>
          <a:endParaRPr kumimoji="1" lang="ja-JP" altLang="en-US" sz="2000" b="1" baseline="-25000"/>
        </a:p>
      </xdr:txBody>
    </xdr:sp>
    <xdr:clientData/>
  </xdr:twoCellAnchor>
  <xdr:twoCellAnchor>
    <xdr:from>
      <xdr:col>3</xdr:col>
      <xdr:colOff>207224</xdr:colOff>
      <xdr:row>19</xdr:row>
      <xdr:rowOff>155964</xdr:rowOff>
    </xdr:from>
    <xdr:to>
      <xdr:col>3</xdr:col>
      <xdr:colOff>315099</xdr:colOff>
      <xdr:row>20</xdr:row>
      <xdr:rowOff>92260</xdr:rowOff>
    </xdr:to>
    <xdr:sp macro="" textlink="">
      <xdr:nvSpPr>
        <xdr:cNvPr id="8" name="ドーナツ 60">
          <a:extLst>
            <a:ext uri="{FF2B5EF4-FFF2-40B4-BE49-F238E27FC236}">
              <a16:creationId xmlns:a16="http://schemas.microsoft.com/office/drawing/2014/main" id="{27F3737D-E45E-414B-9EAC-BBB9B8260C7E}"/>
            </a:ext>
          </a:extLst>
        </xdr:cNvPr>
        <xdr:cNvSpPr/>
      </xdr:nvSpPr>
      <xdr:spPr bwMode="auto">
        <a:xfrm>
          <a:off x="1978874" y="3318264"/>
          <a:ext cx="107875" cy="101396"/>
        </a:xfrm>
        <a:prstGeom prst="don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25264</xdr:colOff>
      <xdr:row>14</xdr:row>
      <xdr:rowOff>56930</xdr:rowOff>
    </xdr:from>
    <xdr:to>
      <xdr:col>2</xdr:col>
      <xdr:colOff>771284</xdr:colOff>
      <xdr:row>16</xdr:row>
      <xdr:rowOff>158901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6912419B-2A74-421F-BDA3-A0C32442D7CF}"/>
            </a:ext>
          </a:extLst>
        </xdr:cNvPr>
        <xdr:cNvSpPr txBox="1"/>
      </xdr:nvSpPr>
      <xdr:spPr bwMode="auto">
        <a:xfrm>
          <a:off x="812664" y="2393730"/>
          <a:ext cx="746020" cy="4321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en-US" altLang="ja-JP" sz="2000" b="1"/>
            <a:t>ℓ</a:t>
          </a:r>
          <a:r>
            <a:rPr kumimoji="1" lang="en-US" altLang="ja-JP" sz="2000" b="1" baseline="-25000"/>
            <a:t>2 cm</a:t>
          </a:r>
          <a:endParaRPr kumimoji="1" lang="ja-JP" altLang="en-US" sz="2000" b="1" baseline="-25000"/>
        </a:p>
      </xdr:txBody>
    </xdr:sp>
    <xdr:clientData/>
  </xdr:twoCellAnchor>
  <xdr:twoCellAnchor>
    <xdr:from>
      <xdr:col>3</xdr:col>
      <xdr:colOff>198431</xdr:colOff>
      <xdr:row>13</xdr:row>
      <xdr:rowOff>1608</xdr:rowOff>
    </xdr:from>
    <xdr:to>
      <xdr:col>3</xdr:col>
      <xdr:colOff>306306</xdr:colOff>
      <xdr:row>13</xdr:row>
      <xdr:rowOff>108631</xdr:rowOff>
    </xdr:to>
    <xdr:sp macro="" textlink="">
      <xdr:nvSpPr>
        <xdr:cNvPr id="70" name="ドーナツ 60">
          <a:extLst>
            <a:ext uri="{FF2B5EF4-FFF2-40B4-BE49-F238E27FC236}">
              <a16:creationId xmlns:a16="http://schemas.microsoft.com/office/drawing/2014/main" id="{5DC56EBE-315D-4F12-ADFE-3CF40AF270A9}"/>
            </a:ext>
          </a:extLst>
        </xdr:cNvPr>
        <xdr:cNvSpPr/>
      </xdr:nvSpPr>
      <xdr:spPr bwMode="auto">
        <a:xfrm>
          <a:off x="1970081" y="2173308"/>
          <a:ext cx="107875" cy="107023"/>
        </a:xfrm>
        <a:prstGeom prst="don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488950</xdr:colOff>
      <xdr:row>7</xdr:row>
      <xdr:rowOff>69850</xdr:rowOff>
    </xdr:from>
    <xdr:to>
      <xdr:col>5</xdr:col>
      <xdr:colOff>393700</xdr:colOff>
      <xdr:row>9</xdr:row>
      <xdr:rowOff>69850</xdr:rowOff>
    </xdr:to>
    <xdr:grpSp>
      <xdr:nvGrpSpPr>
        <xdr:cNvPr id="2" name="グループ化 12">
          <a:extLst>
            <a:ext uri="{FF2B5EF4-FFF2-40B4-BE49-F238E27FC236}">
              <a16:creationId xmlns:a16="http://schemas.microsoft.com/office/drawing/2014/main" id="{9B0AAAB8-3B40-4F18-B629-4A44456E520E}"/>
            </a:ext>
          </a:extLst>
        </xdr:cNvPr>
        <xdr:cNvGrpSpPr>
          <a:grpSpLocks/>
        </xdr:cNvGrpSpPr>
      </xdr:nvGrpSpPr>
      <xdr:grpSpPr bwMode="auto">
        <a:xfrm>
          <a:off x="1276350" y="1422400"/>
          <a:ext cx="2482850" cy="330200"/>
          <a:chOff x="1248039" y="586740"/>
          <a:chExt cx="1533261" cy="335280"/>
        </a:xfrm>
      </xdr:grpSpPr>
      <xdr:sp macro="" textlink="">
        <xdr:nvSpPr>
          <xdr:cNvPr id="3" name="ドーナツ 2">
            <a:extLst>
              <a:ext uri="{FF2B5EF4-FFF2-40B4-BE49-F238E27FC236}">
                <a16:creationId xmlns:a16="http://schemas.microsoft.com/office/drawing/2014/main" id="{A764704A-472D-4871-912C-9571E75B3425}"/>
              </a:ext>
            </a:extLst>
          </xdr:cNvPr>
          <xdr:cNvSpPr/>
        </xdr:nvSpPr>
        <xdr:spPr>
          <a:xfrm>
            <a:off x="1248039" y="670560"/>
            <a:ext cx="90192" cy="154745"/>
          </a:xfrm>
          <a:prstGeom prst="donu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972CE587-5E7D-40E6-8DA9-9872F44DF3D3}"/>
              </a:ext>
            </a:extLst>
          </xdr:cNvPr>
          <xdr:cNvSpPr txBox="1"/>
        </xdr:nvSpPr>
        <xdr:spPr>
          <a:xfrm>
            <a:off x="1299017" y="586740"/>
            <a:ext cx="1482283" cy="3352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200" b="1"/>
              <a:t>：</a:t>
            </a:r>
            <a:r>
              <a:rPr kumimoji="1" lang="ja-JP" altLang="en-US" sz="1200" b="1" baseline="0"/>
              <a:t> 貨物</a:t>
            </a:r>
            <a:r>
              <a:rPr kumimoji="1" lang="ja-JP" altLang="en-US" sz="1200" b="1"/>
              <a:t>の重心位置</a:t>
            </a:r>
          </a:p>
        </xdr:txBody>
      </xdr:sp>
    </xdr:grpSp>
    <xdr:clientData/>
  </xdr:twoCellAnchor>
  <xdr:twoCellAnchor>
    <xdr:from>
      <xdr:col>1</xdr:col>
      <xdr:colOff>412750</xdr:colOff>
      <xdr:row>10</xdr:row>
      <xdr:rowOff>207</xdr:rowOff>
    </xdr:from>
    <xdr:to>
      <xdr:col>2</xdr:col>
      <xdr:colOff>830542</xdr:colOff>
      <xdr:row>10</xdr:row>
      <xdr:rowOff>207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92718EF4-AF6C-45B9-B4E0-BE162E2B46A5}"/>
            </a:ext>
          </a:extLst>
        </xdr:cNvPr>
        <xdr:cNvCxnSpPr/>
      </xdr:nvCxnSpPr>
      <xdr:spPr bwMode="auto">
        <a:xfrm flipH="1">
          <a:off x="628650" y="1676607"/>
          <a:ext cx="989292" cy="0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214044</xdr:colOff>
      <xdr:row>10</xdr:row>
      <xdr:rowOff>207</xdr:rowOff>
    </xdr:from>
    <xdr:to>
      <xdr:col>2</xdr:col>
      <xdr:colOff>214044</xdr:colOff>
      <xdr:row>13</xdr:row>
      <xdr:rowOff>69400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2E2A8FDC-D9B0-4BD9-9334-8EEA6D0F4E5E}"/>
            </a:ext>
          </a:extLst>
        </xdr:cNvPr>
        <xdr:cNvCxnSpPr/>
      </xdr:nvCxnSpPr>
      <xdr:spPr bwMode="auto">
        <a:xfrm flipH="1">
          <a:off x="1001444" y="1676607"/>
          <a:ext cx="0" cy="564493"/>
        </a:xfrm>
        <a:prstGeom prst="straightConnector1">
          <a:avLst/>
        </a:prstGeom>
        <a:ln w="12700"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798764</xdr:colOff>
      <xdr:row>9</xdr:row>
      <xdr:rowOff>139700</xdr:rowOff>
    </xdr:from>
    <xdr:to>
      <xdr:col>8</xdr:col>
      <xdr:colOff>171450</xdr:colOff>
      <xdr:row>23</xdr:row>
      <xdr:rowOff>88900</xdr:rowOff>
    </xdr:to>
    <xdr:grpSp>
      <xdr:nvGrpSpPr>
        <xdr:cNvPr id="12" name="グループ化 56">
          <a:extLst>
            <a:ext uri="{FF2B5EF4-FFF2-40B4-BE49-F238E27FC236}">
              <a16:creationId xmlns:a16="http://schemas.microsoft.com/office/drawing/2014/main" id="{7D265C38-E198-4DA0-994F-C9A05C72E927}"/>
            </a:ext>
          </a:extLst>
        </xdr:cNvPr>
        <xdr:cNvGrpSpPr>
          <a:grpSpLocks/>
        </xdr:cNvGrpSpPr>
      </xdr:nvGrpSpPr>
      <xdr:grpSpPr bwMode="auto">
        <a:xfrm>
          <a:off x="1586164" y="1822450"/>
          <a:ext cx="4205036" cy="2260600"/>
          <a:chOff x="790119" y="1036320"/>
          <a:chExt cx="4696280" cy="2628900"/>
        </a:xfrm>
      </xdr:grpSpPr>
      <xdr:sp macro="" textlink="">
        <xdr:nvSpPr>
          <xdr:cNvPr id="16" name="正方形/長方形 15">
            <a:extLst>
              <a:ext uri="{FF2B5EF4-FFF2-40B4-BE49-F238E27FC236}">
                <a16:creationId xmlns:a16="http://schemas.microsoft.com/office/drawing/2014/main" id="{CD66189C-D1D6-4440-A32F-FF1881A82C4B}"/>
              </a:ext>
            </a:extLst>
          </xdr:cNvPr>
          <xdr:cNvSpPr/>
        </xdr:nvSpPr>
        <xdr:spPr>
          <a:xfrm>
            <a:off x="790119" y="1036320"/>
            <a:ext cx="4696280" cy="2628900"/>
          </a:xfrm>
          <a:prstGeom prst="rect">
            <a:avLst/>
          </a:prstGeom>
          <a:ln w="38100" cmpd="dbl">
            <a:solidFill>
              <a:schemeClr val="tx1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grpSp>
        <xdr:nvGrpSpPr>
          <xdr:cNvPr id="17" name="グループ化 5">
            <a:extLst>
              <a:ext uri="{FF2B5EF4-FFF2-40B4-BE49-F238E27FC236}">
                <a16:creationId xmlns:a16="http://schemas.microsoft.com/office/drawing/2014/main" id="{D6396EC5-B9FF-488F-8D28-42017D18E11D}"/>
              </a:ext>
            </a:extLst>
          </xdr:cNvPr>
          <xdr:cNvGrpSpPr>
            <a:grpSpLocks/>
          </xdr:cNvGrpSpPr>
        </xdr:nvGrpSpPr>
        <xdr:grpSpPr bwMode="auto">
          <a:xfrm>
            <a:off x="868679" y="1127760"/>
            <a:ext cx="815341" cy="2468880"/>
            <a:chOff x="1051560" y="807720"/>
            <a:chExt cx="708750" cy="2430780"/>
          </a:xfrm>
        </xdr:grpSpPr>
        <xdr:sp macro="" textlink="">
          <xdr:nvSpPr>
            <xdr:cNvPr id="33" name="フローチャート: 処理 32">
              <a:extLst>
                <a:ext uri="{FF2B5EF4-FFF2-40B4-BE49-F238E27FC236}">
                  <a16:creationId xmlns:a16="http://schemas.microsoft.com/office/drawing/2014/main" id="{73DC776F-4FD0-47D8-BCAB-66A65D21D339}"/>
                </a:ext>
              </a:extLst>
            </xdr:cNvPr>
            <xdr:cNvSpPr/>
          </xdr:nvSpPr>
          <xdr:spPr>
            <a:xfrm>
              <a:off x="1044937" y="790397"/>
              <a:ext cx="715332" cy="1206918"/>
            </a:xfrm>
            <a:prstGeom prst="flowChartProcess">
              <a:avLst/>
            </a:prstGeom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sp macro="" textlink="">
          <xdr:nvSpPr>
            <xdr:cNvPr id="34" name="フローチャート: 処理 33">
              <a:extLst>
                <a:ext uri="{FF2B5EF4-FFF2-40B4-BE49-F238E27FC236}">
                  <a16:creationId xmlns:a16="http://schemas.microsoft.com/office/drawing/2014/main" id="{2F787DD9-2158-40A3-8EB6-AB6891C98A0D}"/>
                </a:ext>
              </a:extLst>
            </xdr:cNvPr>
            <xdr:cNvSpPr/>
          </xdr:nvSpPr>
          <xdr:spPr>
            <a:xfrm>
              <a:off x="1044937" y="2040938"/>
              <a:ext cx="702999" cy="1199648"/>
            </a:xfrm>
            <a:prstGeom prst="flowChartProcess">
              <a:avLst/>
            </a:prstGeom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</xdr:grpSp>
      <xdr:grpSp>
        <xdr:nvGrpSpPr>
          <xdr:cNvPr id="18" name="グループ化 6">
            <a:extLst>
              <a:ext uri="{FF2B5EF4-FFF2-40B4-BE49-F238E27FC236}">
                <a16:creationId xmlns:a16="http://schemas.microsoft.com/office/drawing/2014/main" id="{810D1976-C8CD-42D7-BDB3-3ABB6B63058B}"/>
              </a:ext>
            </a:extLst>
          </xdr:cNvPr>
          <xdr:cNvGrpSpPr>
            <a:grpSpLocks/>
          </xdr:cNvGrpSpPr>
        </xdr:nvGrpSpPr>
        <xdr:grpSpPr bwMode="auto">
          <a:xfrm>
            <a:off x="1767840" y="1120140"/>
            <a:ext cx="731520" cy="2476500"/>
            <a:chOff x="1051560" y="807720"/>
            <a:chExt cx="1021080" cy="2430780"/>
          </a:xfrm>
        </xdr:grpSpPr>
        <xdr:sp macro="" textlink="">
          <xdr:nvSpPr>
            <xdr:cNvPr id="31" name="フローチャート: 処理 30">
              <a:extLst>
                <a:ext uri="{FF2B5EF4-FFF2-40B4-BE49-F238E27FC236}">
                  <a16:creationId xmlns:a16="http://schemas.microsoft.com/office/drawing/2014/main" id="{726E2EB9-F219-468D-9E34-C6F2925F1229}"/>
                </a:ext>
              </a:extLst>
            </xdr:cNvPr>
            <xdr:cNvSpPr/>
          </xdr:nvSpPr>
          <xdr:spPr>
            <a:xfrm>
              <a:off x="1043420" y="819674"/>
              <a:ext cx="980313" cy="1181460"/>
            </a:xfrm>
            <a:prstGeom prst="flowChartProcess">
              <a:avLst/>
            </a:prstGeom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sp macro="" textlink="">
          <xdr:nvSpPr>
            <xdr:cNvPr id="32" name="フローチャート: 処理 31">
              <a:extLst>
                <a:ext uri="{FF2B5EF4-FFF2-40B4-BE49-F238E27FC236}">
                  <a16:creationId xmlns:a16="http://schemas.microsoft.com/office/drawing/2014/main" id="{0F06BF9F-221F-42C7-959A-3E4BC2606C32}"/>
                </a:ext>
              </a:extLst>
            </xdr:cNvPr>
            <xdr:cNvSpPr/>
          </xdr:nvSpPr>
          <xdr:spPr>
            <a:xfrm>
              <a:off x="1043420" y="2044624"/>
              <a:ext cx="980313" cy="1195956"/>
            </a:xfrm>
            <a:prstGeom prst="flowChartProcess">
              <a:avLst/>
            </a:prstGeom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</xdr:grpSp>
      <xdr:grpSp>
        <xdr:nvGrpSpPr>
          <xdr:cNvPr id="19" name="グループ化 9">
            <a:extLst>
              <a:ext uri="{FF2B5EF4-FFF2-40B4-BE49-F238E27FC236}">
                <a16:creationId xmlns:a16="http://schemas.microsoft.com/office/drawing/2014/main" id="{CF43D287-0901-40C8-BDE7-416B48351F78}"/>
              </a:ext>
            </a:extLst>
          </xdr:cNvPr>
          <xdr:cNvGrpSpPr>
            <a:grpSpLocks/>
          </xdr:cNvGrpSpPr>
        </xdr:nvGrpSpPr>
        <xdr:grpSpPr bwMode="auto">
          <a:xfrm>
            <a:off x="2575560" y="1112520"/>
            <a:ext cx="693420" cy="2468880"/>
            <a:chOff x="1051560" y="807720"/>
            <a:chExt cx="1021080" cy="2430780"/>
          </a:xfrm>
        </xdr:grpSpPr>
        <xdr:sp macro="" textlink="">
          <xdr:nvSpPr>
            <xdr:cNvPr id="29" name="フローチャート: 処理 28">
              <a:extLst>
                <a:ext uri="{FF2B5EF4-FFF2-40B4-BE49-F238E27FC236}">
                  <a16:creationId xmlns:a16="http://schemas.microsoft.com/office/drawing/2014/main" id="{517F1293-8C5C-40A1-A1F2-6055843DBC05}"/>
                </a:ext>
              </a:extLst>
            </xdr:cNvPr>
            <xdr:cNvSpPr/>
          </xdr:nvSpPr>
          <xdr:spPr>
            <a:xfrm>
              <a:off x="1044452" y="805401"/>
              <a:ext cx="981945" cy="1192377"/>
            </a:xfrm>
            <a:prstGeom prst="flowChartProcess">
              <a:avLst/>
            </a:prstGeom>
            <a:ln>
              <a:prstDash val="sysDash"/>
            </a:ln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sp macro="" textlink="">
          <xdr:nvSpPr>
            <xdr:cNvPr id="30" name="フローチャート: 処理 29">
              <a:extLst>
                <a:ext uri="{FF2B5EF4-FFF2-40B4-BE49-F238E27FC236}">
                  <a16:creationId xmlns:a16="http://schemas.microsoft.com/office/drawing/2014/main" id="{E500C890-971A-4CE4-8F84-A2A921CD3F44}"/>
                </a:ext>
              </a:extLst>
            </xdr:cNvPr>
            <xdr:cNvSpPr/>
          </xdr:nvSpPr>
          <xdr:spPr>
            <a:xfrm>
              <a:off x="1044452" y="2048673"/>
              <a:ext cx="981945" cy="1177836"/>
            </a:xfrm>
            <a:prstGeom prst="flowChartProcess">
              <a:avLst/>
            </a:prstGeom>
            <a:ln>
              <a:prstDash val="sysDash"/>
            </a:ln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</xdr:grpSp>
      <xdr:grpSp>
        <xdr:nvGrpSpPr>
          <xdr:cNvPr id="20" name="グループ化 12">
            <a:extLst>
              <a:ext uri="{FF2B5EF4-FFF2-40B4-BE49-F238E27FC236}">
                <a16:creationId xmlns:a16="http://schemas.microsoft.com/office/drawing/2014/main" id="{1055FFED-8BEB-4205-9A35-105CB6C94DD7}"/>
              </a:ext>
            </a:extLst>
          </xdr:cNvPr>
          <xdr:cNvGrpSpPr>
            <a:grpSpLocks/>
          </xdr:cNvGrpSpPr>
        </xdr:nvGrpSpPr>
        <xdr:grpSpPr bwMode="auto">
          <a:xfrm>
            <a:off x="4465320" y="1089660"/>
            <a:ext cx="952500" cy="2514600"/>
            <a:chOff x="1051560" y="769620"/>
            <a:chExt cx="1021080" cy="2514600"/>
          </a:xfrm>
        </xdr:grpSpPr>
        <xdr:sp macro="" textlink="">
          <xdr:nvSpPr>
            <xdr:cNvPr id="27" name="フローチャート: 処理 26">
              <a:extLst>
                <a:ext uri="{FF2B5EF4-FFF2-40B4-BE49-F238E27FC236}">
                  <a16:creationId xmlns:a16="http://schemas.microsoft.com/office/drawing/2014/main" id="{8190A785-A292-4493-8A2B-B88BE4BAC01E}"/>
                </a:ext>
              </a:extLst>
            </xdr:cNvPr>
            <xdr:cNvSpPr/>
          </xdr:nvSpPr>
          <xdr:spPr>
            <a:xfrm>
              <a:off x="1051058" y="767972"/>
              <a:ext cx="1019050" cy="1196297"/>
            </a:xfrm>
            <a:prstGeom prst="flowChartProcess">
              <a:avLst/>
            </a:prstGeom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sp macro="" textlink="">
          <xdr:nvSpPr>
            <xdr:cNvPr id="28" name="フローチャート: 処理 27">
              <a:extLst>
                <a:ext uri="{FF2B5EF4-FFF2-40B4-BE49-F238E27FC236}">
                  <a16:creationId xmlns:a16="http://schemas.microsoft.com/office/drawing/2014/main" id="{F0120206-9C66-41E6-BF7C-47E001BC7B61}"/>
                </a:ext>
              </a:extLst>
            </xdr:cNvPr>
            <xdr:cNvSpPr/>
          </xdr:nvSpPr>
          <xdr:spPr>
            <a:xfrm>
              <a:off x="1051058" y="2038115"/>
              <a:ext cx="1019050" cy="1247989"/>
            </a:xfrm>
            <a:prstGeom prst="flowChartProcess">
              <a:avLst/>
            </a:prstGeom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</xdr:grpSp>
      <xdr:sp macro="" textlink="">
        <xdr:nvSpPr>
          <xdr:cNvPr id="21" name="テキスト ボックス 20">
            <a:extLst>
              <a:ext uri="{FF2B5EF4-FFF2-40B4-BE49-F238E27FC236}">
                <a16:creationId xmlns:a16="http://schemas.microsoft.com/office/drawing/2014/main" id="{731392B3-A7C5-4B29-B4D7-82FC180EBAEC}"/>
              </a:ext>
            </a:extLst>
          </xdr:cNvPr>
          <xdr:cNvSpPr txBox="1"/>
        </xdr:nvSpPr>
        <xdr:spPr>
          <a:xfrm>
            <a:off x="1088070" y="2454154"/>
            <a:ext cx="354704" cy="44307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2000" b="1"/>
              <a:t>２</a:t>
            </a:r>
          </a:p>
        </xdr:txBody>
      </xdr:sp>
      <xdr:sp macro="" textlink="">
        <xdr:nvSpPr>
          <xdr:cNvPr id="22" name="テキスト ボックス 21">
            <a:extLst>
              <a:ext uri="{FF2B5EF4-FFF2-40B4-BE49-F238E27FC236}">
                <a16:creationId xmlns:a16="http://schemas.microsoft.com/office/drawing/2014/main" id="{FE592658-004D-4D56-A250-EDCCB17AEB64}"/>
              </a:ext>
            </a:extLst>
          </xdr:cNvPr>
          <xdr:cNvSpPr txBox="1"/>
        </xdr:nvSpPr>
        <xdr:spPr>
          <a:xfrm>
            <a:off x="1102259" y="1184011"/>
            <a:ext cx="425645" cy="44307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2000" b="1"/>
              <a:t>１</a:t>
            </a:r>
          </a:p>
        </xdr:txBody>
      </xdr:sp>
      <xdr:grpSp>
        <xdr:nvGrpSpPr>
          <xdr:cNvPr id="23" name="グループ化 45">
            <a:extLst>
              <a:ext uri="{FF2B5EF4-FFF2-40B4-BE49-F238E27FC236}">
                <a16:creationId xmlns:a16="http://schemas.microsoft.com/office/drawing/2014/main" id="{37AD17C3-68D1-44E1-BE8C-B9C8F830FF13}"/>
              </a:ext>
            </a:extLst>
          </xdr:cNvPr>
          <xdr:cNvGrpSpPr>
            <a:grpSpLocks/>
          </xdr:cNvGrpSpPr>
        </xdr:nvGrpSpPr>
        <xdr:grpSpPr bwMode="auto">
          <a:xfrm>
            <a:off x="3741420" y="1082040"/>
            <a:ext cx="640080" cy="2529840"/>
            <a:chOff x="1051560" y="807720"/>
            <a:chExt cx="1021080" cy="2430780"/>
          </a:xfrm>
        </xdr:grpSpPr>
        <xdr:sp macro="" textlink="">
          <xdr:nvSpPr>
            <xdr:cNvPr id="25" name="フローチャート: 処理 24">
              <a:extLst>
                <a:ext uri="{FF2B5EF4-FFF2-40B4-BE49-F238E27FC236}">
                  <a16:creationId xmlns:a16="http://schemas.microsoft.com/office/drawing/2014/main" id="{78A8E523-1DD8-4505-BD1D-06A169D48799}"/>
                </a:ext>
              </a:extLst>
            </xdr:cNvPr>
            <xdr:cNvSpPr/>
          </xdr:nvSpPr>
          <xdr:spPr>
            <a:xfrm>
              <a:off x="1062615" y="806362"/>
              <a:ext cx="995873" cy="1192027"/>
            </a:xfrm>
            <a:prstGeom prst="flowChartProcess">
              <a:avLst/>
            </a:prstGeom>
            <a:ln>
              <a:prstDash val="sysDash"/>
            </a:ln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sp macro="" textlink="">
          <xdr:nvSpPr>
            <xdr:cNvPr id="26" name="フローチャート: 処理 25">
              <a:extLst>
                <a:ext uri="{FF2B5EF4-FFF2-40B4-BE49-F238E27FC236}">
                  <a16:creationId xmlns:a16="http://schemas.microsoft.com/office/drawing/2014/main" id="{C70F55A7-5D71-4935-8923-C8C9EE3D0049}"/>
                </a:ext>
              </a:extLst>
            </xdr:cNvPr>
            <xdr:cNvSpPr/>
          </xdr:nvSpPr>
          <xdr:spPr>
            <a:xfrm>
              <a:off x="1062615" y="2048057"/>
              <a:ext cx="995873" cy="1192027"/>
            </a:xfrm>
            <a:prstGeom prst="flowChartProcess">
              <a:avLst/>
            </a:prstGeom>
            <a:ln>
              <a:prstDash val="sysDash"/>
            </a:ln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</xdr:grpSp>
      <xdr:sp macro="" textlink="">
        <xdr:nvSpPr>
          <xdr:cNvPr id="24" name="ドーナツ 23">
            <a:extLst>
              <a:ext uri="{FF2B5EF4-FFF2-40B4-BE49-F238E27FC236}">
                <a16:creationId xmlns:a16="http://schemas.microsoft.com/office/drawing/2014/main" id="{0ED9A08E-A54A-44CE-BDC1-1E57AEA523B6}"/>
              </a:ext>
            </a:extLst>
          </xdr:cNvPr>
          <xdr:cNvSpPr/>
        </xdr:nvSpPr>
        <xdr:spPr>
          <a:xfrm>
            <a:off x="1229951" y="1649239"/>
            <a:ext cx="120548" cy="124582"/>
          </a:xfrm>
          <a:prstGeom prst="donu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  <xdr:twoCellAnchor>
    <xdr:from>
      <xdr:col>1</xdr:col>
      <xdr:colOff>425462</xdr:colOff>
      <xdr:row>20</xdr:row>
      <xdr:rowOff>37599</xdr:rowOff>
    </xdr:from>
    <xdr:to>
      <xdr:col>3</xdr:col>
      <xdr:colOff>480764</xdr:colOff>
      <xdr:row>20</xdr:row>
      <xdr:rowOff>37599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8B61C93C-DB1C-46E7-A83A-EB34788AE376}"/>
            </a:ext>
          </a:extLst>
        </xdr:cNvPr>
        <xdr:cNvCxnSpPr/>
      </xdr:nvCxnSpPr>
      <xdr:spPr bwMode="auto">
        <a:xfrm flipH="1">
          <a:off x="641362" y="3364999"/>
          <a:ext cx="1611052" cy="0"/>
        </a:xfrm>
        <a:prstGeom prst="line">
          <a:avLst/>
        </a:prstGeom>
        <a:ln w="15875">
          <a:prstDash val="lgDash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6497</xdr:colOff>
      <xdr:row>10</xdr:row>
      <xdr:rowOff>207</xdr:rowOff>
    </xdr:from>
    <xdr:to>
      <xdr:col>2</xdr:col>
      <xdr:colOff>6497</xdr:colOff>
      <xdr:row>20</xdr:row>
      <xdr:rowOff>37599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B87CB1F8-505D-44BA-A788-6225695F3BA0}"/>
            </a:ext>
          </a:extLst>
        </xdr:cNvPr>
        <xdr:cNvCxnSpPr/>
      </xdr:nvCxnSpPr>
      <xdr:spPr bwMode="auto">
        <a:xfrm flipH="1">
          <a:off x="793897" y="1676607"/>
          <a:ext cx="0" cy="1688392"/>
        </a:xfrm>
        <a:prstGeom prst="straightConnector1">
          <a:avLst/>
        </a:prstGeom>
        <a:ln w="12700"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285530</xdr:colOff>
      <xdr:row>10</xdr:row>
      <xdr:rowOff>82550</xdr:rowOff>
    </xdr:from>
    <xdr:to>
      <xdr:col>2</xdr:col>
      <xdr:colOff>869949</xdr:colOff>
      <xdr:row>13</xdr:row>
      <xdr:rowOff>6350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9B5DFD58-6EB3-4296-B4EF-B106C5A01F4F}"/>
            </a:ext>
          </a:extLst>
        </xdr:cNvPr>
        <xdr:cNvSpPr txBox="1"/>
      </xdr:nvSpPr>
      <xdr:spPr bwMode="auto">
        <a:xfrm>
          <a:off x="1072930" y="1758950"/>
          <a:ext cx="584419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r>
            <a:rPr kumimoji="1" lang="en-US" altLang="ja-JP" sz="2000" b="1"/>
            <a:t>ℓ</a:t>
          </a:r>
          <a:r>
            <a:rPr kumimoji="1" lang="en-US" altLang="ja-JP" sz="2000" b="1" baseline="-25000"/>
            <a:t>1 cm</a:t>
          </a:r>
          <a:endParaRPr kumimoji="1" lang="ja-JP" altLang="en-US" sz="2000" b="1" baseline="-25000"/>
        </a:p>
      </xdr:txBody>
    </xdr:sp>
    <xdr:clientData/>
  </xdr:twoCellAnchor>
  <xdr:twoCellAnchor>
    <xdr:from>
      <xdr:col>3</xdr:col>
      <xdr:colOff>215900</xdr:colOff>
      <xdr:row>19</xdr:row>
      <xdr:rowOff>150428</xdr:rowOff>
    </xdr:from>
    <xdr:to>
      <xdr:col>3</xdr:col>
      <xdr:colOff>323850</xdr:colOff>
      <xdr:row>20</xdr:row>
      <xdr:rowOff>92015</xdr:rowOff>
    </xdr:to>
    <xdr:sp macro="" textlink="">
      <xdr:nvSpPr>
        <xdr:cNvPr id="8" name="ドーナツ 7">
          <a:extLst>
            <a:ext uri="{FF2B5EF4-FFF2-40B4-BE49-F238E27FC236}">
              <a16:creationId xmlns:a16="http://schemas.microsoft.com/office/drawing/2014/main" id="{D986FEBF-CB5E-4D7A-84B4-A39F11A829C7}"/>
            </a:ext>
          </a:extLst>
        </xdr:cNvPr>
        <xdr:cNvSpPr/>
      </xdr:nvSpPr>
      <xdr:spPr bwMode="auto">
        <a:xfrm>
          <a:off x="1987550" y="3312728"/>
          <a:ext cx="107950" cy="106687"/>
        </a:xfrm>
        <a:prstGeom prst="don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38100</xdr:colOff>
      <xdr:row>14</xdr:row>
      <xdr:rowOff>57150</xdr:rowOff>
    </xdr:from>
    <xdr:to>
      <xdr:col>2</xdr:col>
      <xdr:colOff>781050</xdr:colOff>
      <xdr:row>16</xdr:row>
      <xdr:rowOff>158750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8C68BE7E-EB3B-431D-8D55-F8AC2A36CF96}"/>
            </a:ext>
          </a:extLst>
        </xdr:cNvPr>
        <xdr:cNvSpPr txBox="1"/>
      </xdr:nvSpPr>
      <xdr:spPr bwMode="auto">
        <a:xfrm>
          <a:off x="825500" y="2393950"/>
          <a:ext cx="742950" cy="431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en-US" altLang="ja-JP" sz="2000" b="1"/>
            <a:t>ℓ</a:t>
          </a:r>
          <a:r>
            <a:rPr kumimoji="1" lang="en-US" altLang="ja-JP" sz="2000" b="1" baseline="-25000"/>
            <a:t>2 cm</a:t>
          </a:r>
          <a:endParaRPr kumimoji="1" lang="ja-JP" altLang="en-US" sz="2000" b="1" baseline="-25000"/>
        </a:p>
      </xdr:txBody>
    </xdr:sp>
    <xdr:clientData/>
  </xdr:twoCellAnchor>
  <xdr:twoCellAnchor>
    <xdr:from>
      <xdr:col>7</xdr:col>
      <xdr:colOff>445497</xdr:colOff>
      <xdr:row>24</xdr:row>
      <xdr:rowOff>34562</xdr:rowOff>
    </xdr:from>
    <xdr:to>
      <xdr:col>8</xdr:col>
      <xdr:colOff>689977</xdr:colOff>
      <xdr:row>25</xdr:row>
      <xdr:rowOff>266282</xdr:rowOff>
    </xdr:to>
    <xdr:sp macro="" textlink="">
      <xdr:nvSpPr>
        <xdr:cNvPr id="35" name="角丸四角形吹き出し 1">
          <a:extLst>
            <a:ext uri="{FF2B5EF4-FFF2-40B4-BE49-F238E27FC236}">
              <a16:creationId xmlns:a16="http://schemas.microsoft.com/office/drawing/2014/main" id="{E869FFC6-A214-494D-B14B-09E9A48B4319}"/>
            </a:ext>
          </a:extLst>
        </xdr:cNvPr>
        <xdr:cNvSpPr/>
      </xdr:nvSpPr>
      <xdr:spPr>
        <a:xfrm>
          <a:off x="5309597" y="4022362"/>
          <a:ext cx="1000130" cy="365070"/>
        </a:xfrm>
        <a:prstGeom prst="wedgeRoundRectCallout">
          <a:avLst>
            <a:gd name="adj1" fmla="val -49383"/>
            <a:gd name="adj2" fmla="val -71298"/>
            <a:gd name="adj3" fmla="val 16667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</a:rPr>
            <a:t>側開戸側</a:t>
          </a:r>
        </a:p>
      </xdr:txBody>
    </xdr:sp>
    <xdr:clientData/>
  </xdr:twoCellAnchor>
  <xdr:twoCellAnchor>
    <xdr:from>
      <xdr:col>7</xdr:col>
      <xdr:colOff>592908</xdr:colOff>
      <xdr:row>7</xdr:row>
      <xdr:rowOff>12700</xdr:rowOff>
    </xdr:from>
    <xdr:to>
      <xdr:col>8</xdr:col>
      <xdr:colOff>629669</xdr:colOff>
      <xdr:row>9</xdr:row>
      <xdr:rowOff>39915</xdr:rowOff>
    </xdr:to>
    <xdr:sp macro="" textlink="">
      <xdr:nvSpPr>
        <xdr:cNvPr id="36" name="角丸四角形吹き出し 35">
          <a:extLst>
            <a:ext uri="{FF2B5EF4-FFF2-40B4-BE49-F238E27FC236}">
              <a16:creationId xmlns:a16="http://schemas.microsoft.com/office/drawing/2014/main" id="{3DA4B497-1C56-479A-BE6F-BF57D28EB33F}"/>
            </a:ext>
          </a:extLst>
        </xdr:cNvPr>
        <xdr:cNvSpPr/>
      </xdr:nvSpPr>
      <xdr:spPr>
        <a:xfrm>
          <a:off x="5457008" y="1193800"/>
          <a:ext cx="792411" cy="357415"/>
        </a:xfrm>
        <a:prstGeom prst="wedgeRoundRectCallout">
          <a:avLst>
            <a:gd name="adj1" fmla="val -75900"/>
            <a:gd name="adj2" fmla="val 69587"/>
            <a:gd name="adj3" fmla="val 16667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</a:rPr>
            <a:t>側壁側</a:t>
          </a:r>
        </a:p>
      </xdr:txBody>
    </xdr:sp>
    <xdr:clientData/>
  </xdr:twoCellAnchor>
  <xdr:twoCellAnchor>
    <xdr:from>
      <xdr:col>2</xdr:col>
      <xdr:colOff>150487</xdr:colOff>
      <xdr:row>13</xdr:row>
      <xdr:rowOff>56596</xdr:rowOff>
    </xdr:from>
    <xdr:to>
      <xdr:col>3</xdr:col>
      <xdr:colOff>442629</xdr:colOff>
      <xdr:row>13</xdr:row>
      <xdr:rowOff>56596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DCE5D244-C92E-4A66-A12F-2415CFD97995}"/>
            </a:ext>
          </a:extLst>
        </xdr:cNvPr>
        <xdr:cNvCxnSpPr/>
      </xdr:nvCxnSpPr>
      <xdr:spPr bwMode="auto">
        <a:xfrm flipH="1">
          <a:off x="937887" y="2228296"/>
          <a:ext cx="1276392" cy="0"/>
        </a:xfrm>
        <a:prstGeom prst="line">
          <a:avLst/>
        </a:prstGeom>
        <a:ln w="15875">
          <a:prstDash val="lgDash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444500</xdr:colOff>
      <xdr:row>7</xdr:row>
      <xdr:rowOff>88900</xdr:rowOff>
    </xdr:from>
    <xdr:to>
      <xdr:col>5</xdr:col>
      <xdr:colOff>349250</xdr:colOff>
      <xdr:row>9</xdr:row>
      <xdr:rowOff>88900</xdr:rowOff>
    </xdr:to>
    <xdr:grpSp>
      <xdr:nvGrpSpPr>
        <xdr:cNvPr id="35" name="グループ化 12">
          <a:extLst>
            <a:ext uri="{FF2B5EF4-FFF2-40B4-BE49-F238E27FC236}">
              <a16:creationId xmlns:a16="http://schemas.microsoft.com/office/drawing/2014/main" id="{AD77FE6A-A8D1-46E7-AF80-B35B36779C31}"/>
            </a:ext>
          </a:extLst>
        </xdr:cNvPr>
        <xdr:cNvGrpSpPr>
          <a:grpSpLocks/>
        </xdr:cNvGrpSpPr>
      </xdr:nvGrpSpPr>
      <xdr:grpSpPr bwMode="auto">
        <a:xfrm>
          <a:off x="1231900" y="1441450"/>
          <a:ext cx="2482850" cy="330200"/>
          <a:chOff x="1248039" y="586740"/>
          <a:chExt cx="1533261" cy="335280"/>
        </a:xfrm>
      </xdr:grpSpPr>
      <xdr:sp macro="" textlink="">
        <xdr:nvSpPr>
          <xdr:cNvPr id="36" name="ドーナツ 54">
            <a:extLst>
              <a:ext uri="{FF2B5EF4-FFF2-40B4-BE49-F238E27FC236}">
                <a16:creationId xmlns:a16="http://schemas.microsoft.com/office/drawing/2014/main" id="{E41134D0-5A91-4730-8B65-5CBCC120E5C8}"/>
              </a:ext>
            </a:extLst>
          </xdr:cNvPr>
          <xdr:cNvSpPr/>
        </xdr:nvSpPr>
        <xdr:spPr>
          <a:xfrm>
            <a:off x="1248039" y="670560"/>
            <a:ext cx="90192" cy="154745"/>
          </a:xfrm>
          <a:prstGeom prst="donu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37" name="テキスト ボックス 36">
            <a:extLst>
              <a:ext uri="{FF2B5EF4-FFF2-40B4-BE49-F238E27FC236}">
                <a16:creationId xmlns:a16="http://schemas.microsoft.com/office/drawing/2014/main" id="{2E262BD9-9977-4EE0-AD4B-9975C3DFDCB1}"/>
              </a:ext>
            </a:extLst>
          </xdr:cNvPr>
          <xdr:cNvSpPr txBox="1"/>
        </xdr:nvSpPr>
        <xdr:spPr>
          <a:xfrm>
            <a:off x="1299017" y="586740"/>
            <a:ext cx="1482283" cy="3352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200" b="1"/>
              <a:t>：</a:t>
            </a:r>
            <a:r>
              <a:rPr kumimoji="1" lang="ja-JP" altLang="en-US" sz="1200" b="1" baseline="0"/>
              <a:t> 貨物</a:t>
            </a:r>
            <a:r>
              <a:rPr kumimoji="1" lang="ja-JP" altLang="en-US" sz="1200" b="1"/>
              <a:t>の重心位置</a:t>
            </a:r>
          </a:p>
        </xdr:txBody>
      </xdr:sp>
    </xdr:grpSp>
    <xdr:clientData/>
  </xdr:twoCellAnchor>
  <xdr:twoCellAnchor>
    <xdr:from>
      <xdr:col>1</xdr:col>
      <xdr:colOff>406400</xdr:colOff>
      <xdr:row>9</xdr:row>
      <xdr:rowOff>146050</xdr:rowOff>
    </xdr:from>
    <xdr:to>
      <xdr:col>8</xdr:col>
      <xdr:colOff>177801</xdr:colOff>
      <xdr:row>23</xdr:row>
      <xdr:rowOff>95250</xdr:rowOff>
    </xdr:to>
    <xdr:grpSp>
      <xdr:nvGrpSpPr>
        <xdr:cNvPr id="38" name="グループ化 6">
          <a:extLst>
            <a:ext uri="{FF2B5EF4-FFF2-40B4-BE49-F238E27FC236}">
              <a16:creationId xmlns:a16="http://schemas.microsoft.com/office/drawing/2014/main" id="{5C20952B-6A49-41C8-B86F-4D211CA08DF2}"/>
            </a:ext>
          </a:extLst>
        </xdr:cNvPr>
        <xdr:cNvGrpSpPr>
          <a:grpSpLocks/>
        </xdr:cNvGrpSpPr>
      </xdr:nvGrpSpPr>
      <xdr:grpSpPr bwMode="auto">
        <a:xfrm>
          <a:off x="622300" y="1828800"/>
          <a:ext cx="5181601" cy="2260600"/>
          <a:chOff x="274320" y="960120"/>
          <a:chExt cx="5608320" cy="2537460"/>
        </a:xfrm>
      </xdr:grpSpPr>
      <xdr:cxnSp macro="">
        <xdr:nvCxnSpPr>
          <xdr:cNvPr id="39" name="直線コネクタ 38">
            <a:extLst>
              <a:ext uri="{FF2B5EF4-FFF2-40B4-BE49-F238E27FC236}">
                <a16:creationId xmlns:a16="http://schemas.microsoft.com/office/drawing/2014/main" id="{1D9BC23D-847A-41AE-8C0D-5B8C56FB3C52}"/>
              </a:ext>
            </a:extLst>
          </xdr:cNvPr>
          <xdr:cNvCxnSpPr/>
        </xdr:nvCxnSpPr>
        <xdr:spPr>
          <a:xfrm flipH="1">
            <a:off x="274320" y="988631"/>
            <a:ext cx="1085924" cy="0"/>
          </a:xfrm>
          <a:prstGeom prst="line">
            <a:avLst/>
          </a:prstGeom>
          <a:ln w="158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0" name="直線矢印コネクタ 39">
            <a:extLst>
              <a:ext uri="{FF2B5EF4-FFF2-40B4-BE49-F238E27FC236}">
                <a16:creationId xmlns:a16="http://schemas.microsoft.com/office/drawing/2014/main" id="{129C3955-6215-4CFA-9CEC-1B4768D64029}"/>
              </a:ext>
            </a:extLst>
          </xdr:cNvPr>
          <xdr:cNvCxnSpPr/>
        </xdr:nvCxnSpPr>
        <xdr:spPr>
          <a:xfrm flipH="1">
            <a:off x="679823" y="988631"/>
            <a:ext cx="0" cy="634365"/>
          </a:xfrm>
          <a:prstGeom prst="straightConnector1">
            <a:avLst/>
          </a:prstGeom>
          <a:ln w="12700">
            <a:solidFill>
              <a:schemeClr val="tx1"/>
            </a:solidFill>
            <a:headEnd type="arrow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41" name="グループ化 56">
            <a:extLst>
              <a:ext uri="{FF2B5EF4-FFF2-40B4-BE49-F238E27FC236}">
                <a16:creationId xmlns:a16="http://schemas.microsoft.com/office/drawing/2014/main" id="{F8D4C7AF-746E-478F-BA74-027D919CAAAC}"/>
              </a:ext>
            </a:extLst>
          </xdr:cNvPr>
          <xdr:cNvGrpSpPr>
            <a:grpSpLocks/>
          </xdr:cNvGrpSpPr>
        </xdr:nvGrpSpPr>
        <xdr:grpSpPr bwMode="auto">
          <a:xfrm>
            <a:off x="1319007" y="960120"/>
            <a:ext cx="4563633" cy="2537460"/>
            <a:chOff x="793248" y="1036320"/>
            <a:chExt cx="4693151" cy="2628900"/>
          </a:xfrm>
        </xdr:grpSpPr>
        <xdr:sp macro="" textlink="">
          <xdr:nvSpPr>
            <xdr:cNvPr id="45" name="正方形/長方形 44">
              <a:extLst>
                <a:ext uri="{FF2B5EF4-FFF2-40B4-BE49-F238E27FC236}">
                  <a16:creationId xmlns:a16="http://schemas.microsoft.com/office/drawing/2014/main" id="{E11D7C9F-23D9-4040-8133-74B250F1FC34}"/>
                </a:ext>
              </a:extLst>
            </xdr:cNvPr>
            <xdr:cNvSpPr/>
          </xdr:nvSpPr>
          <xdr:spPr>
            <a:xfrm>
              <a:off x="793248" y="1036320"/>
              <a:ext cx="4693151" cy="2628900"/>
            </a:xfrm>
            <a:prstGeom prst="rect">
              <a:avLst/>
            </a:prstGeom>
            <a:ln w="38100" cmpd="dbl">
              <a:solidFill>
                <a:schemeClr val="tx1"/>
              </a:solidFill>
            </a:ln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grpSp>
          <xdr:nvGrpSpPr>
            <xdr:cNvPr id="46" name="グループ化 5">
              <a:extLst>
                <a:ext uri="{FF2B5EF4-FFF2-40B4-BE49-F238E27FC236}">
                  <a16:creationId xmlns:a16="http://schemas.microsoft.com/office/drawing/2014/main" id="{B103EF46-16CE-4AC0-9801-552757971C51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68679" y="1127760"/>
              <a:ext cx="815341" cy="2468880"/>
              <a:chOff x="1051560" y="807720"/>
              <a:chExt cx="708750" cy="2430780"/>
            </a:xfrm>
          </xdr:grpSpPr>
          <xdr:sp macro="" textlink="">
            <xdr:nvSpPr>
              <xdr:cNvPr id="61" name="フローチャート: 処理 60">
                <a:extLst>
                  <a:ext uri="{FF2B5EF4-FFF2-40B4-BE49-F238E27FC236}">
                    <a16:creationId xmlns:a16="http://schemas.microsoft.com/office/drawing/2014/main" id="{873F34D5-64DC-4F8E-81FA-26E141EECBA0}"/>
                  </a:ext>
                </a:extLst>
              </xdr:cNvPr>
              <xdr:cNvSpPr/>
            </xdr:nvSpPr>
            <xdr:spPr>
              <a:xfrm>
                <a:off x="1053574" y="790397"/>
                <a:ext cx="681983" cy="1206918"/>
              </a:xfrm>
              <a:prstGeom prst="flowChartProcess">
                <a:avLst/>
              </a:prstGeom>
            </xdr:spPr>
            <xdr:style>
              <a:lnRef idx="2">
                <a:schemeClr val="accent6"/>
              </a:lnRef>
              <a:fillRef idx="1">
                <a:schemeClr val="lt1"/>
              </a:fillRef>
              <a:effectRef idx="0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  <xdr:sp macro="" textlink="">
            <xdr:nvSpPr>
              <xdr:cNvPr id="62" name="フローチャート: 処理 61">
                <a:extLst>
                  <a:ext uri="{FF2B5EF4-FFF2-40B4-BE49-F238E27FC236}">
                    <a16:creationId xmlns:a16="http://schemas.microsoft.com/office/drawing/2014/main" id="{8E22422A-3010-452E-BD5A-722A9F7B0678}"/>
                  </a:ext>
                </a:extLst>
              </xdr:cNvPr>
              <xdr:cNvSpPr/>
            </xdr:nvSpPr>
            <xdr:spPr>
              <a:xfrm>
                <a:off x="1053574" y="2040938"/>
                <a:ext cx="663551" cy="1199648"/>
              </a:xfrm>
              <a:prstGeom prst="flowChartProcess">
                <a:avLst/>
              </a:prstGeom>
            </xdr:spPr>
            <xdr:style>
              <a:lnRef idx="2">
                <a:schemeClr val="accent6"/>
              </a:lnRef>
              <a:fillRef idx="1">
                <a:schemeClr val="lt1"/>
              </a:fillRef>
              <a:effectRef idx="0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</xdr:grpSp>
        <xdr:grpSp>
          <xdr:nvGrpSpPr>
            <xdr:cNvPr id="47" name="グループ化 6">
              <a:extLst>
                <a:ext uri="{FF2B5EF4-FFF2-40B4-BE49-F238E27FC236}">
                  <a16:creationId xmlns:a16="http://schemas.microsoft.com/office/drawing/2014/main" id="{500B399F-E3E8-4348-9907-ED91084F0FD4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767840" y="1120140"/>
              <a:ext cx="731520" cy="2476500"/>
              <a:chOff x="1051560" y="807720"/>
              <a:chExt cx="1021080" cy="2430780"/>
            </a:xfrm>
          </xdr:grpSpPr>
          <xdr:sp macro="" textlink="">
            <xdr:nvSpPr>
              <xdr:cNvPr id="59" name="フローチャート: 処理 58">
                <a:extLst>
                  <a:ext uri="{FF2B5EF4-FFF2-40B4-BE49-F238E27FC236}">
                    <a16:creationId xmlns:a16="http://schemas.microsoft.com/office/drawing/2014/main" id="{6D803BCA-ADFA-4FC8-9CF4-0CA23D97DE98}"/>
                  </a:ext>
                </a:extLst>
              </xdr:cNvPr>
              <xdr:cNvSpPr/>
            </xdr:nvSpPr>
            <xdr:spPr>
              <a:xfrm>
                <a:off x="1052666" y="819674"/>
                <a:ext cx="986575" cy="1181460"/>
              </a:xfrm>
              <a:prstGeom prst="flowChartProcess">
                <a:avLst/>
              </a:prstGeom>
            </xdr:spPr>
            <xdr:style>
              <a:lnRef idx="2">
                <a:schemeClr val="accent6"/>
              </a:lnRef>
              <a:fillRef idx="1">
                <a:schemeClr val="lt1"/>
              </a:fillRef>
              <a:effectRef idx="0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  <xdr:sp macro="" textlink="">
            <xdr:nvSpPr>
              <xdr:cNvPr id="60" name="フローチャート: 処理 59">
                <a:extLst>
                  <a:ext uri="{FF2B5EF4-FFF2-40B4-BE49-F238E27FC236}">
                    <a16:creationId xmlns:a16="http://schemas.microsoft.com/office/drawing/2014/main" id="{38D88E5B-A1B1-4167-9DFF-103439E65968}"/>
                  </a:ext>
                </a:extLst>
              </xdr:cNvPr>
              <xdr:cNvSpPr/>
            </xdr:nvSpPr>
            <xdr:spPr>
              <a:xfrm>
                <a:off x="1052666" y="2044624"/>
                <a:ext cx="986575" cy="1195956"/>
              </a:xfrm>
              <a:prstGeom prst="flowChartProcess">
                <a:avLst/>
              </a:prstGeom>
            </xdr:spPr>
            <xdr:style>
              <a:lnRef idx="2">
                <a:schemeClr val="accent6"/>
              </a:lnRef>
              <a:fillRef idx="1">
                <a:schemeClr val="lt1"/>
              </a:fillRef>
              <a:effectRef idx="0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</xdr:grpSp>
        <xdr:grpSp>
          <xdr:nvGrpSpPr>
            <xdr:cNvPr id="48" name="グループ化 9">
              <a:extLst>
                <a:ext uri="{FF2B5EF4-FFF2-40B4-BE49-F238E27FC236}">
                  <a16:creationId xmlns:a16="http://schemas.microsoft.com/office/drawing/2014/main" id="{91F4CBD6-B87E-4748-8AC1-F44ACA7D2C8E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575560" y="1112520"/>
              <a:ext cx="693420" cy="2468880"/>
              <a:chOff x="1051560" y="807720"/>
              <a:chExt cx="1021080" cy="2430780"/>
            </a:xfrm>
          </xdr:grpSpPr>
          <xdr:sp macro="" textlink="">
            <xdr:nvSpPr>
              <xdr:cNvPr id="57" name="フローチャート: 処理 56">
                <a:extLst>
                  <a:ext uri="{FF2B5EF4-FFF2-40B4-BE49-F238E27FC236}">
                    <a16:creationId xmlns:a16="http://schemas.microsoft.com/office/drawing/2014/main" id="{9FA0BFFB-1199-4A16-BC28-99BA390DA3C0}"/>
                  </a:ext>
                </a:extLst>
              </xdr:cNvPr>
              <xdr:cNvSpPr/>
            </xdr:nvSpPr>
            <xdr:spPr>
              <a:xfrm>
                <a:off x="1039420" y="805401"/>
                <a:ext cx="988744" cy="1192377"/>
              </a:xfrm>
              <a:prstGeom prst="flowChartProcess">
                <a:avLst/>
              </a:prstGeom>
              <a:ln>
                <a:prstDash val="sysDash"/>
              </a:ln>
            </xdr:spPr>
            <xdr:style>
              <a:lnRef idx="2">
                <a:schemeClr val="accent6"/>
              </a:lnRef>
              <a:fillRef idx="1">
                <a:schemeClr val="lt1"/>
              </a:fillRef>
              <a:effectRef idx="0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  <xdr:sp macro="" textlink="">
            <xdr:nvSpPr>
              <xdr:cNvPr id="58" name="フローチャート: 処理 57">
                <a:extLst>
                  <a:ext uri="{FF2B5EF4-FFF2-40B4-BE49-F238E27FC236}">
                    <a16:creationId xmlns:a16="http://schemas.microsoft.com/office/drawing/2014/main" id="{B0F53699-702B-4A53-BA83-9031A2A4D3DF}"/>
                  </a:ext>
                </a:extLst>
              </xdr:cNvPr>
              <xdr:cNvSpPr/>
            </xdr:nvSpPr>
            <xdr:spPr>
              <a:xfrm>
                <a:off x="1039420" y="2048673"/>
                <a:ext cx="988744" cy="1177836"/>
              </a:xfrm>
              <a:prstGeom prst="flowChartProcess">
                <a:avLst/>
              </a:prstGeom>
              <a:ln>
                <a:prstDash val="sysDash"/>
              </a:ln>
            </xdr:spPr>
            <xdr:style>
              <a:lnRef idx="2">
                <a:schemeClr val="accent6"/>
              </a:lnRef>
              <a:fillRef idx="1">
                <a:schemeClr val="lt1"/>
              </a:fillRef>
              <a:effectRef idx="0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</xdr:grpSp>
        <xdr:grpSp>
          <xdr:nvGrpSpPr>
            <xdr:cNvPr id="49" name="グループ化 12">
              <a:extLst>
                <a:ext uri="{FF2B5EF4-FFF2-40B4-BE49-F238E27FC236}">
                  <a16:creationId xmlns:a16="http://schemas.microsoft.com/office/drawing/2014/main" id="{D333CCED-3CCE-4C28-B5FF-49A7CE3BEA16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4465320" y="1089660"/>
              <a:ext cx="952500" cy="2514600"/>
              <a:chOff x="1051560" y="769620"/>
              <a:chExt cx="1021080" cy="2514600"/>
            </a:xfrm>
          </xdr:grpSpPr>
          <xdr:sp macro="" textlink="">
            <xdr:nvSpPr>
              <xdr:cNvPr id="55" name="フローチャート: 処理 54">
                <a:extLst>
                  <a:ext uri="{FF2B5EF4-FFF2-40B4-BE49-F238E27FC236}">
                    <a16:creationId xmlns:a16="http://schemas.microsoft.com/office/drawing/2014/main" id="{4481E591-E88A-4B41-97D1-CF0F241B7D65}"/>
                  </a:ext>
                </a:extLst>
              </xdr:cNvPr>
              <xdr:cNvSpPr/>
            </xdr:nvSpPr>
            <xdr:spPr>
              <a:xfrm>
                <a:off x="1055084" y="767972"/>
                <a:ext cx="1015304" cy="1196297"/>
              </a:xfrm>
              <a:prstGeom prst="flowChartProcess">
                <a:avLst/>
              </a:prstGeom>
            </xdr:spPr>
            <xdr:style>
              <a:lnRef idx="2">
                <a:schemeClr val="accent6"/>
              </a:lnRef>
              <a:fillRef idx="1">
                <a:schemeClr val="lt1"/>
              </a:fillRef>
              <a:effectRef idx="0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  <xdr:sp macro="" textlink="">
            <xdr:nvSpPr>
              <xdr:cNvPr id="56" name="フローチャート: 処理 55">
                <a:extLst>
                  <a:ext uri="{FF2B5EF4-FFF2-40B4-BE49-F238E27FC236}">
                    <a16:creationId xmlns:a16="http://schemas.microsoft.com/office/drawing/2014/main" id="{AFCB5879-21F0-4BC7-8805-A5035F4492A0}"/>
                  </a:ext>
                </a:extLst>
              </xdr:cNvPr>
              <xdr:cNvSpPr/>
            </xdr:nvSpPr>
            <xdr:spPr>
              <a:xfrm>
                <a:off x="1055084" y="2038115"/>
                <a:ext cx="1015304" cy="1247989"/>
              </a:xfrm>
              <a:prstGeom prst="flowChartProcess">
                <a:avLst/>
              </a:prstGeom>
            </xdr:spPr>
            <xdr:style>
              <a:lnRef idx="2">
                <a:schemeClr val="accent6"/>
              </a:lnRef>
              <a:fillRef idx="1">
                <a:schemeClr val="lt1"/>
              </a:fillRef>
              <a:effectRef idx="0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</xdr:grpSp>
        <xdr:sp macro="" textlink="">
          <xdr:nvSpPr>
            <xdr:cNvPr id="50" name="テキスト ボックス 49">
              <a:extLst>
                <a:ext uri="{FF2B5EF4-FFF2-40B4-BE49-F238E27FC236}">
                  <a16:creationId xmlns:a16="http://schemas.microsoft.com/office/drawing/2014/main" id="{1BE873A9-A4BB-47A7-9AE4-706B41CC3A8D}"/>
                </a:ext>
              </a:extLst>
            </xdr:cNvPr>
            <xdr:cNvSpPr txBox="1"/>
          </xdr:nvSpPr>
          <xdr:spPr>
            <a:xfrm>
              <a:off x="1083036" y="2454154"/>
              <a:ext cx="367536" cy="44307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 anchorCtr="0"/>
            <a:lstStyle/>
            <a:p>
              <a:r>
                <a:rPr kumimoji="1" lang="ja-JP" altLang="en-US" sz="2000" b="1"/>
                <a:t>２</a:t>
              </a:r>
            </a:p>
          </xdr:txBody>
        </xdr:sp>
        <xdr:sp macro="" textlink="">
          <xdr:nvSpPr>
            <xdr:cNvPr id="51" name="テキスト ボックス 50">
              <a:extLst>
                <a:ext uri="{FF2B5EF4-FFF2-40B4-BE49-F238E27FC236}">
                  <a16:creationId xmlns:a16="http://schemas.microsoft.com/office/drawing/2014/main" id="{AE5BE57A-FE4A-4A0B-A9C7-F978C128A7DB}"/>
                </a:ext>
              </a:extLst>
            </xdr:cNvPr>
            <xdr:cNvSpPr txBox="1"/>
          </xdr:nvSpPr>
          <xdr:spPr>
            <a:xfrm>
              <a:off x="1104240" y="1184011"/>
              <a:ext cx="431148" cy="44307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 anchorCtr="0"/>
            <a:lstStyle/>
            <a:p>
              <a:r>
                <a:rPr kumimoji="1" lang="ja-JP" altLang="en-US" sz="2000" b="1"/>
                <a:t>１</a:t>
              </a:r>
            </a:p>
          </xdr:txBody>
        </xdr:sp>
        <xdr:grpSp>
          <xdr:nvGrpSpPr>
            <xdr:cNvPr id="52" name="グループ化 45">
              <a:extLst>
                <a:ext uri="{FF2B5EF4-FFF2-40B4-BE49-F238E27FC236}">
                  <a16:creationId xmlns:a16="http://schemas.microsoft.com/office/drawing/2014/main" id="{C76DE1A6-3E9B-4E2C-8DD9-70FEBEA6BAA1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741420" y="1082040"/>
              <a:ext cx="640080" cy="2529840"/>
              <a:chOff x="1051560" y="807720"/>
              <a:chExt cx="1021080" cy="2430780"/>
            </a:xfrm>
          </xdr:grpSpPr>
          <xdr:sp macro="" textlink="">
            <xdr:nvSpPr>
              <xdr:cNvPr id="53" name="フローチャート: 処理 52">
                <a:extLst>
                  <a:ext uri="{FF2B5EF4-FFF2-40B4-BE49-F238E27FC236}">
                    <a16:creationId xmlns:a16="http://schemas.microsoft.com/office/drawing/2014/main" id="{7E09FD13-1F68-47FF-8B9D-39F1234B0ECC}"/>
                  </a:ext>
                </a:extLst>
              </xdr:cNvPr>
              <xdr:cNvSpPr/>
            </xdr:nvSpPr>
            <xdr:spPr>
              <a:xfrm>
                <a:off x="1050257" y="806362"/>
                <a:ext cx="1026038" cy="1192027"/>
              </a:xfrm>
              <a:prstGeom prst="flowChartProcess">
                <a:avLst/>
              </a:prstGeom>
              <a:ln>
                <a:prstDash val="sysDash"/>
              </a:ln>
            </xdr:spPr>
            <xdr:style>
              <a:lnRef idx="2">
                <a:schemeClr val="accent6"/>
              </a:lnRef>
              <a:fillRef idx="1">
                <a:schemeClr val="lt1"/>
              </a:fillRef>
              <a:effectRef idx="0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  <xdr:sp macro="" textlink="">
            <xdr:nvSpPr>
              <xdr:cNvPr id="54" name="フローチャート: 処理 53">
                <a:extLst>
                  <a:ext uri="{FF2B5EF4-FFF2-40B4-BE49-F238E27FC236}">
                    <a16:creationId xmlns:a16="http://schemas.microsoft.com/office/drawing/2014/main" id="{AC084B56-3B2F-4387-9CF2-657053DAF73A}"/>
                  </a:ext>
                </a:extLst>
              </xdr:cNvPr>
              <xdr:cNvSpPr/>
            </xdr:nvSpPr>
            <xdr:spPr>
              <a:xfrm>
                <a:off x="1050257" y="2048057"/>
                <a:ext cx="1026038" cy="1192027"/>
              </a:xfrm>
              <a:prstGeom prst="flowChartProcess">
                <a:avLst/>
              </a:prstGeom>
              <a:ln>
                <a:prstDash val="sysDash"/>
              </a:ln>
            </xdr:spPr>
            <xdr:style>
              <a:lnRef idx="2">
                <a:schemeClr val="accent6"/>
              </a:lnRef>
              <a:fillRef idx="1">
                <a:schemeClr val="lt1"/>
              </a:fillRef>
              <a:effectRef idx="0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</xdr:grpSp>
      </xdr:grpSp>
      <xdr:cxnSp macro="">
        <xdr:nvCxnSpPr>
          <xdr:cNvPr id="42" name="直線コネクタ 41">
            <a:extLst>
              <a:ext uri="{FF2B5EF4-FFF2-40B4-BE49-F238E27FC236}">
                <a16:creationId xmlns:a16="http://schemas.microsoft.com/office/drawing/2014/main" id="{A7B3266F-FCAC-43C8-A263-6344ADC1B8AF}"/>
              </a:ext>
            </a:extLst>
          </xdr:cNvPr>
          <xdr:cNvCxnSpPr/>
        </xdr:nvCxnSpPr>
        <xdr:spPr>
          <a:xfrm flipH="1">
            <a:off x="288065" y="2884598"/>
            <a:ext cx="1752600" cy="0"/>
          </a:xfrm>
          <a:prstGeom prst="line">
            <a:avLst/>
          </a:prstGeom>
          <a:ln w="15875">
            <a:prstDash val="lgDash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3" name="直線矢印コネクタ 42">
            <a:extLst>
              <a:ext uri="{FF2B5EF4-FFF2-40B4-BE49-F238E27FC236}">
                <a16:creationId xmlns:a16="http://schemas.microsoft.com/office/drawing/2014/main" id="{2D09AB42-C795-498E-A14B-E87F1D839BE2}"/>
              </a:ext>
            </a:extLst>
          </xdr:cNvPr>
          <xdr:cNvCxnSpPr/>
        </xdr:nvCxnSpPr>
        <xdr:spPr>
          <a:xfrm flipH="1">
            <a:off x="453017" y="988631"/>
            <a:ext cx="0" cy="1895967"/>
          </a:xfrm>
          <a:prstGeom prst="straightConnector1">
            <a:avLst/>
          </a:prstGeom>
          <a:ln w="12700">
            <a:solidFill>
              <a:schemeClr val="tx1"/>
            </a:solidFill>
            <a:headEnd type="arrow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" name="直線コネクタ 43">
            <a:extLst>
              <a:ext uri="{FF2B5EF4-FFF2-40B4-BE49-F238E27FC236}">
                <a16:creationId xmlns:a16="http://schemas.microsoft.com/office/drawing/2014/main" id="{94AE5B7D-9C37-4811-BA53-D620AA8574A3}"/>
              </a:ext>
            </a:extLst>
          </xdr:cNvPr>
          <xdr:cNvCxnSpPr/>
        </xdr:nvCxnSpPr>
        <xdr:spPr>
          <a:xfrm flipH="1">
            <a:off x="617966" y="1608740"/>
            <a:ext cx="1374588" cy="0"/>
          </a:xfrm>
          <a:prstGeom prst="line">
            <a:avLst/>
          </a:prstGeom>
          <a:ln w="15875">
            <a:prstDash val="lgDash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168587</xdr:colOff>
      <xdr:row>10</xdr:row>
      <xdr:rowOff>82550</xdr:rowOff>
    </xdr:from>
    <xdr:to>
      <xdr:col>2</xdr:col>
      <xdr:colOff>853912</xdr:colOff>
      <xdr:row>13</xdr:row>
      <xdr:rowOff>6679</xdr:rowOff>
    </xdr:to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42B7E903-8D5F-487A-8804-D665923E4999}"/>
            </a:ext>
          </a:extLst>
        </xdr:cNvPr>
        <xdr:cNvSpPr txBox="1"/>
      </xdr:nvSpPr>
      <xdr:spPr bwMode="auto">
        <a:xfrm>
          <a:off x="955987" y="1758950"/>
          <a:ext cx="685325" cy="4194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en-US" altLang="ja-JP" sz="2000" b="1"/>
            <a:t>ℓ</a:t>
          </a:r>
          <a:r>
            <a:rPr kumimoji="1" lang="en-US" altLang="ja-JP" sz="2000" b="1" baseline="-25000"/>
            <a:t>1 cm</a:t>
          </a:r>
          <a:endParaRPr kumimoji="1" lang="ja-JP" altLang="en-US" sz="2000" b="1" baseline="-25000"/>
        </a:p>
      </xdr:txBody>
    </xdr:sp>
    <xdr:clientData/>
  </xdr:twoCellAnchor>
  <xdr:twoCellAnchor>
    <xdr:from>
      <xdr:col>2</xdr:col>
      <xdr:colOff>25400</xdr:colOff>
      <xdr:row>14</xdr:row>
      <xdr:rowOff>57113</xdr:rowOff>
    </xdr:from>
    <xdr:to>
      <xdr:col>2</xdr:col>
      <xdr:colOff>771420</xdr:colOff>
      <xdr:row>16</xdr:row>
      <xdr:rowOff>159084</xdr:rowOff>
    </xdr:to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62BD88AE-8525-4837-81AA-3BDBCF00BACD}"/>
            </a:ext>
          </a:extLst>
        </xdr:cNvPr>
        <xdr:cNvSpPr txBox="1"/>
      </xdr:nvSpPr>
      <xdr:spPr bwMode="auto">
        <a:xfrm>
          <a:off x="812800" y="2393913"/>
          <a:ext cx="746020" cy="4321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en-US" altLang="ja-JP" sz="2000" b="1"/>
            <a:t>ℓ</a:t>
          </a:r>
          <a:r>
            <a:rPr kumimoji="1" lang="en-US" altLang="ja-JP" sz="2000" b="1" baseline="-25000"/>
            <a:t>2 cm</a:t>
          </a:r>
          <a:endParaRPr kumimoji="1" lang="ja-JP" altLang="en-US" sz="2000" b="1" baseline="-25000"/>
        </a:p>
      </xdr:txBody>
    </xdr:sp>
    <xdr:clientData/>
  </xdr:twoCellAnchor>
  <xdr:twoCellAnchor>
    <xdr:from>
      <xdr:col>3</xdr:col>
      <xdr:colOff>211993</xdr:colOff>
      <xdr:row>20</xdr:row>
      <xdr:rowOff>1956</xdr:rowOff>
    </xdr:from>
    <xdr:to>
      <xdr:col>3</xdr:col>
      <xdr:colOff>319868</xdr:colOff>
      <xdr:row>20</xdr:row>
      <xdr:rowOff>103352</xdr:rowOff>
    </xdr:to>
    <xdr:sp macro="" textlink="">
      <xdr:nvSpPr>
        <xdr:cNvPr id="65" name="ドーナツ 60">
          <a:extLst>
            <a:ext uri="{FF2B5EF4-FFF2-40B4-BE49-F238E27FC236}">
              <a16:creationId xmlns:a16="http://schemas.microsoft.com/office/drawing/2014/main" id="{78BF999D-3A85-4259-8AC3-DDA17008876D}"/>
            </a:ext>
          </a:extLst>
        </xdr:cNvPr>
        <xdr:cNvSpPr/>
      </xdr:nvSpPr>
      <xdr:spPr bwMode="auto">
        <a:xfrm>
          <a:off x="1983643" y="3329356"/>
          <a:ext cx="107875" cy="101396"/>
        </a:xfrm>
        <a:prstGeom prst="don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203200</xdr:colOff>
      <xdr:row>13</xdr:row>
      <xdr:rowOff>12700</xdr:rowOff>
    </xdr:from>
    <xdr:to>
      <xdr:col>3</xdr:col>
      <xdr:colOff>311075</xdr:colOff>
      <xdr:row>13</xdr:row>
      <xdr:rowOff>119723</xdr:rowOff>
    </xdr:to>
    <xdr:sp macro="" textlink="">
      <xdr:nvSpPr>
        <xdr:cNvPr id="66" name="ドーナツ 60">
          <a:extLst>
            <a:ext uri="{FF2B5EF4-FFF2-40B4-BE49-F238E27FC236}">
              <a16:creationId xmlns:a16="http://schemas.microsoft.com/office/drawing/2014/main" id="{0DBA1403-5DFA-4EF3-A251-591CB35C7CA1}"/>
            </a:ext>
          </a:extLst>
        </xdr:cNvPr>
        <xdr:cNvSpPr/>
      </xdr:nvSpPr>
      <xdr:spPr bwMode="auto">
        <a:xfrm>
          <a:off x="1974850" y="2184400"/>
          <a:ext cx="107875" cy="107023"/>
        </a:xfrm>
        <a:prstGeom prst="don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482600</xdr:colOff>
      <xdr:row>7</xdr:row>
      <xdr:rowOff>63500</xdr:rowOff>
    </xdr:from>
    <xdr:to>
      <xdr:col>5</xdr:col>
      <xdr:colOff>387350</xdr:colOff>
      <xdr:row>9</xdr:row>
      <xdr:rowOff>63500</xdr:rowOff>
    </xdr:to>
    <xdr:grpSp>
      <xdr:nvGrpSpPr>
        <xdr:cNvPr id="70" name="グループ化 12">
          <a:extLst>
            <a:ext uri="{FF2B5EF4-FFF2-40B4-BE49-F238E27FC236}">
              <a16:creationId xmlns:a16="http://schemas.microsoft.com/office/drawing/2014/main" id="{994A554F-0598-4F62-A791-1C73DCAC7FB5}"/>
            </a:ext>
          </a:extLst>
        </xdr:cNvPr>
        <xdr:cNvGrpSpPr>
          <a:grpSpLocks/>
        </xdr:cNvGrpSpPr>
      </xdr:nvGrpSpPr>
      <xdr:grpSpPr bwMode="auto">
        <a:xfrm>
          <a:off x="1270000" y="1416050"/>
          <a:ext cx="2482850" cy="330200"/>
          <a:chOff x="1248039" y="586740"/>
          <a:chExt cx="1533261" cy="335280"/>
        </a:xfrm>
      </xdr:grpSpPr>
      <xdr:sp macro="" textlink="">
        <xdr:nvSpPr>
          <xdr:cNvPr id="71" name="ドーナツ 2">
            <a:extLst>
              <a:ext uri="{FF2B5EF4-FFF2-40B4-BE49-F238E27FC236}">
                <a16:creationId xmlns:a16="http://schemas.microsoft.com/office/drawing/2014/main" id="{347D91C1-8083-4D38-8757-6D262C9C727C}"/>
              </a:ext>
            </a:extLst>
          </xdr:cNvPr>
          <xdr:cNvSpPr/>
        </xdr:nvSpPr>
        <xdr:spPr>
          <a:xfrm>
            <a:off x="1248039" y="670560"/>
            <a:ext cx="90192" cy="154745"/>
          </a:xfrm>
          <a:prstGeom prst="donu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72" name="テキスト ボックス 71">
            <a:extLst>
              <a:ext uri="{FF2B5EF4-FFF2-40B4-BE49-F238E27FC236}">
                <a16:creationId xmlns:a16="http://schemas.microsoft.com/office/drawing/2014/main" id="{F9E4963E-9E3D-455A-9462-DDA67392A979}"/>
              </a:ext>
            </a:extLst>
          </xdr:cNvPr>
          <xdr:cNvSpPr txBox="1"/>
        </xdr:nvSpPr>
        <xdr:spPr>
          <a:xfrm>
            <a:off x="1299017" y="586740"/>
            <a:ext cx="1482283" cy="3352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200" b="1"/>
              <a:t>：</a:t>
            </a:r>
            <a:r>
              <a:rPr kumimoji="1" lang="ja-JP" altLang="en-US" sz="1200" b="1" baseline="0"/>
              <a:t> 貨物</a:t>
            </a:r>
            <a:r>
              <a:rPr kumimoji="1" lang="ja-JP" altLang="en-US" sz="1200" b="1"/>
              <a:t>の重心位置</a:t>
            </a:r>
          </a:p>
        </xdr:txBody>
      </xdr:sp>
    </xdr:grpSp>
    <xdr:clientData/>
  </xdr:twoCellAnchor>
  <xdr:twoCellAnchor>
    <xdr:from>
      <xdr:col>1</xdr:col>
      <xdr:colOff>406400</xdr:colOff>
      <xdr:row>9</xdr:row>
      <xdr:rowOff>158957</xdr:rowOff>
    </xdr:from>
    <xdr:to>
      <xdr:col>2</xdr:col>
      <xdr:colOff>824192</xdr:colOff>
      <xdr:row>9</xdr:row>
      <xdr:rowOff>158957</xdr:rowOff>
    </xdr:to>
    <xdr:cxnSp macro="">
      <xdr:nvCxnSpPr>
        <xdr:cNvPr id="73" name="直線コネクタ 72">
          <a:extLst>
            <a:ext uri="{FF2B5EF4-FFF2-40B4-BE49-F238E27FC236}">
              <a16:creationId xmlns:a16="http://schemas.microsoft.com/office/drawing/2014/main" id="{CDC70390-3B61-4827-B933-2450A3252C7F}"/>
            </a:ext>
          </a:extLst>
        </xdr:cNvPr>
        <xdr:cNvCxnSpPr/>
      </xdr:nvCxnSpPr>
      <xdr:spPr bwMode="auto">
        <a:xfrm flipH="1">
          <a:off x="622300" y="1670257"/>
          <a:ext cx="989292" cy="0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207694</xdr:colOff>
      <xdr:row>9</xdr:row>
      <xdr:rowOff>158957</xdr:rowOff>
    </xdr:from>
    <xdr:to>
      <xdr:col>2</xdr:col>
      <xdr:colOff>207694</xdr:colOff>
      <xdr:row>13</xdr:row>
      <xdr:rowOff>63050</xdr:rowOff>
    </xdr:to>
    <xdr:cxnSp macro="">
      <xdr:nvCxnSpPr>
        <xdr:cNvPr id="74" name="直線矢印コネクタ 73">
          <a:extLst>
            <a:ext uri="{FF2B5EF4-FFF2-40B4-BE49-F238E27FC236}">
              <a16:creationId xmlns:a16="http://schemas.microsoft.com/office/drawing/2014/main" id="{3AF2E9FD-A8E2-4C9F-A0C0-0B69389259AB}"/>
            </a:ext>
          </a:extLst>
        </xdr:cNvPr>
        <xdr:cNvCxnSpPr/>
      </xdr:nvCxnSpPr>
      <xdr:spPr bwMode="auto">
        <a:xfrm flipH="1">
          <a:off x="995094" y="1670257"/>
          <a:ext cx="0" cy="564493"/>
        </a:xfrm>
        <a:prstGeom prst="straightConnector1">
          <a:avLst/>
        </a:prstGeom>
        <a:ln w="12700"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792414</xdr:colOff>
      <xdr:row>9</xdr:row>
      <xdr:rowOff>133350</xdr:rowOff>
    </xdr:from>
    <xdr:to>
      <xdr:col>8</xdr:col>
      <xdr:colOff>165100</xdr:colOff>
      <xdr:row>23</xdr:row>
      <xdr:rowOff>82550</xdr:rowOff>
    </xdr:to>
    <xdr:grpSp>
      <xdr:nvGrpSpPr>
        <xdr:cNvPr id="75" name="グループ化 56">
          <a:extLst>
            <a:ext uri="{FF2B5EF4-FFF2-40B4-BE49-F238E27FC236}">
              <a16:creationId xmlns:a16="http://schemas.microsoft.com/office/drawing/2014/main" id="{58DEEC98-DC35-4514-B0CF-D09AFF5C5486}"/>
            </a:ext>
          </a:extLst>
        </xdr:cNvPr>
        <xdr:cNvGrpSpPr>
          <a:grpSpLocks/>
        </xdr:cNvGrpSpPr>
      </xdr:nvGrpSpPr>
      <xdr:grpSpPr bwMode="auto">
        <a:xfrm>
          <a:off x="1579814" y="1816100"/>
          <a:ext cx="4205036" cy="2260600"/>
          <a:chOff x="790119" y="1036320"/>
          <a:chExt cx="4696280" cy="2628900"/>
        </a:xfrm>
      </xdr:grpSpPr>
      <xdr:sp macro="" textlink="">
        <xdr:nvSpPr>
          <xdr:cNvPr id="76" name="正方形/長方形 75">
            <a:extLst>
              <a:ext uri="{FF2B5EF4-FFF2-40B4-BE49-F238E27FC236}">
                <a16:creationId xmlns:a16="http://schemas.microsoft.com/office/drawing/2014/main" id="{DB933D63-3D79-46ED-8004-6C7968C9DFC9}"/>
              </a:ext>
            </a:extLst>
          </xdr:cNvPr>
          <xdr:cNvSpPr/>
        </xdr:nvSpPr>
        <xdr:spPr>
          <a:xfrm>
            <a:off x="790119" y="1036320"/>
            <a:ext cx="4696280" cy="2628900"/>
          </a:xfrm>
          <a:prstGeom prst="rect">
            <a:avLst/>
          </a:prstGeom>
          <a:ln w="38100" cmpd="dbl">
            <a:solidFill>
              <a:schemeClr val="tx1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grpSp>
        <xdr:nvGrpSpPr>
          <xdr:cNvPr id="77" name="グループ化 5">
            <a:extLst>
              <a:ext uri="{FF2B5EF4-FFF2-40B4-BE49-F238E27FC236}">
                <a16:creationId xmlns:a16="http://schemas.microsoft.com/office/drawing/2014/main" id="{7C3D08DA-7810-4436-868D-FB900785E21D}"/>
              </a:ext>
            </a:extLst>
          </xdr:cNvPr>
          <xdr:cNvGrpSpPr>
            <a:grpSpLocks/>
          </xdr:cNvGrpSpPr>
        </xdr:nvGrpSpPr>
        <xdr:grpSpPr bwMode="auto">
          <a:xfrm>
            <a:off x="868679" y="1127760"/>
            <a:ext cx="815341" cy="2468880"/>
            <a:chOff x="1051560" y="807720"/>
            <a:chExt cx="708750" cy="2430780"/>
          </a:xfrm>
        </xdr:grpSpPr>
        <xdr:sp macro="" textlink="">
          <xdr:nvSpPr>
            <xdr:cNvPr id="93" name="フローチャート: 処理 92">
              <a:extLst>
                <a:ext uri="{FF2B5EF4-FFF2-40B4-BE49-F238E27FC236}">
                  <a16:creationId xmlns:a16="http://schemas.microsoft.com/office/drawing/2014/main" id="{17934BB5-E255-46F1-8254-C59318F516F6}"/>
                </a:ext>
              </a:extLst>
            </xdr:cNvPr>
            <xdr:cNvSpPr/>
          </xdr:nvSpPr>
          <xdr:spPr>
            <a:xfrm>
              <a:off x="1044937" y="790397"/>
              <a:ext cx="715332" cy="1206918"/>
            </a:xfrm>
            <a:prstGeom prst="flowChartProcess">
              <a:avLst/>
            </a:prstGeom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sp macro="" textlink="">
          <xdr:nvSpPr>
            <xdr:cNvPr id="94" name="フローチャート: 処理 93">
              <a:extLst>
                <a:ext uri="{FF2B5EF4-FFF2-40B4-BE49-F238E27FC236}">
                  <a16:creationId xmlns:a16="http://schemas.microsoft.com/office/drawing/2014/main" id="{1CF15B0A-5AB0-401F-8FC1-C690B4645427}"/>
                </a:ext>
              </a:extLst>
            </xdr:cNvPr>
            <xdr:cNvSpPr/>
          </xdr:nvSpPr>
          <xdr:spPr>
            <a:xfrm>
              <a:off x="1044937" y="2040938"/>
              <a:ext cx="702999" cy="1199648"/>
            </a:xfrm>
            <a:prstGeom prst="flowChartProcess">
              <a:avLst/>
            </a:prstGeom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</xdr:grpSp>
      <xdr:grpSp>
        <xdr:nvGrpSpPr>
          <xdr:cNvPr id="78" name="グループ化 6">
            <a:extLst>
              <a:ext uri="{FF2B5EF4-FFF2-40B4-BE49-F238E27FC236}">
                <a16:creationId xmlns:a16="http://schemas.microsoft.com/office/drawing/2014/main" id="{81C7A08E-C19B-4A3C-A8C1-6EBA6A7593F9}"/>
              </a:ext>
            </a:extLst>
          </xdr:cNvPr>
          <xdr:cNvGrpSpPr>
            <a:grpSpLocks/>
          </xdr:cNvGrpSpPr>
        </xdr:nvGrpSpPr>
        <xdr:grpSpPr bwMode="auto">
          <a:xfrm>
            <a:off x="1767840" y="1120140"/>
            <a:ext cx="731520" cy="2476500"/>
            <a:chOff x="1051560" y="807720"/>
            <a:chExt cx="1021080" cy="2430780"/>
          </a:xfrm>
        </xdr:grpSpPr>
        <xdr:sp macro="" textlink="">
          <xdr:nvSpPr>
            <xdr:cNvPr id="91" name="フローチャート: 処理 90">
              <a:extLst>
                <a:ext uri="{FF2B5EF4-FFF2-40B4-BE49-F238E27FC236}">
                  <a16:creationId xmlns:a16="http://schemas.microsoft.com/office/drawing/2014/main" id="{930C0A97-2CB0-496B-99E4-7ABF896665CF}"/>
                </a:ext>
              </a:extLst>
            </xdr:cNvPr>
            <xdr:cNvSpPr/>
          </xdr:nvSpPr>
          <xdr:spPr>
            <a:xfrm>
              <a:off x="1043420" y="819674"/>
              <a:ext cx="980313" cy="1181460"/>
            </a:xfrm>
            <a:prstGeom prst="flowChartProcess">
              <a:avLst/>
            </a:prstGeom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sp macro="" textlink="">
          <xdr:nvSpPr>
            <xdr:cNvPr id="92" name="フローチャート: 処理 91">
              <a:extLst>
                <a:ext uri="{FF2B5EF4-FFF2-40B4-BE49-F238E27FC236}">
                  <a16:creationId xmlns:a16="http://schemas.microsoft.com/office/drawing/2014/main" id="{5F534455-214E-4712-B8B0-6D8088A8BAD0}"/>
                </a:ext>
              </a:extLst>
            </xdr:cNvPr>
            <xdr:cNvSpPr/>
          </xdr:nvSpPr>
          <xdr:spPr>
            <a:xfrm>
              <a:off x="1043420" y="2044624"/>
              <a:ext cx="980313" cy="1195956"/>
            </a:xfrm>
            <a:prstGeom prst="flowChartProcess">
              <a:avLst/>
            </a:prstGeom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</xdr:grpSp>
      <xdr:grpSp>
        <xdr:nvGrpSpPr>
          <xdr:cNvPr id="79" name="グループ化 9">
            <a:extLst>
              <a:ext uri="{FF2B5EF4-FFF2-40B4-BE49-F238E27FC236}">
                <a16:creationId xmlns:a16="http://schemas.microsoft.com/office/drawing/2014/main" id="{441B2D07-3644-4FB9-9A09-4953EB7D0854}"/>
              </a:ext>
            </a:extLst>
          </xdr:cNvPr>
          <xdr:cNvGrpSpPr>
            <a:grpSpLocks/>
          </xdr:cNvGrpSpPr>
        </xdr:nvGrpSpPr>
        <xdr:grpSpPr bwMode="auto">
          <a:xfrm>
            <a:off x="2575560" y="1112520"/>
            <a:ext cx="693420" cy="2468880"/>
            <a:chOff x="1051560" y="807720"/>
            <a:chExt cx="1021080" cy="2430780"/>
          </a:xfrm>
        </xdr:grpSpPr>
        <xdr:sp macro="" textlink="">
          <xdr:nvSpPr>
            <xdr:cNvPr id="89" name="フローチャート: 処理 88">
              <a:extLst>
                <a:ext uri="{FF2B5EF4-FFF2-40B4-BE49-F238E27FC236}">
                  <a16:creationId xmlns:a16="http://schemas.microsoft.com/office/drawing/2014/main" id="{F13C9792-5DD7-4FA0-8E5D-51683447C6F9}"/>
                </a:ext>
              </a:extLst>
            </xdr:cNvPr>
            <xdr:cNvSpPr/>
          </xdr:nvSpPr>
          <xdr:spPr>
            <a:xfrm>
              <a:off x="1044452" y="805401"/>
              <a:ext cx="981945" cy="1192377"/>
            </a:xfrm>
            <a:prstGeom prst="flowChartProcess">
              <a:avLst/>
            </a:prstGeom>
            <a:ln>
              <a:prstDash val="sysDash"/>
            </a:ln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sp macro="" textlink="">
          <xdr:nvSpPr>
            <xdr:cNvPr id="90" name="フローチャート: 処理 89">
              <a:extLst>
                <a:ext uri="{FF2B5EF4-FFF2-40B4-BE49-F238E27FC236}">
                  <a16:creationId xmlns:a16="http://schemas.microsoft.com/office/drawing/2014/main" id="{965541AA-3C65-48DE-A1B7-B7505D3DD0FD}"/>
                </a:ext>
              </a:extLst>
            </xdr:cNvPr>
            <xdr:cNvSpPr/>
          </xdr:nvSpPr>
          <xdr:spPr>
            <a:xfrm>
              <a:off x="1044452" y="2048673"/>
              <a:ext cx="981945" cy="1177836"/>
            </a:xfrm>
            <a:prstGeom prst="flowChartProcess">
              <a:avLst/>
            </a:prstGeom>
            <a:ln>
              <a:prstDash val="sysDash"/>
            </a:ln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</xdr:grpSp>
      <xdr:grpSp>
        <xdr:nvGrpSpPr>
          <xdr:cNvPr id="80" name="グループ化 12">
            <a:extLst>
              <a:ext uri="{FF2B5EF4-FFF2-40B4-BE49-F238E27FC236}">
                <a16:creationId xmlns:a16="http://schemas.microsoft.com/office/drawing/2014/main" id="{27590D87-E1BB-4FF0-A4DF-F6DA7F193EF3}"/>
              </a:ext>
            </a:extLst>
          </xdr:cNvPr>
          <xdr:cNvGrpSpPr>
            <a:grpSpLocks/>
          </xdr:cNvGrpSpPr>
        </xdr:nvGrpSpPr>
        <xdr:grpSpPr bwMode="auto">
          <a:xfrm>
            <a:off x="4465320" y="1089660"/>
            <a:ext cx="952500" cy="2514600"/>
            <a:chOff x="1051560" y="769620"/>
            <a:chExt cx="1021080" cy="2514600"/>
          </a:xfrm>
        </xdr:grpSpPr>
        <xdr:sp macro="" textlink="">
          <xdr:nvSpPr>
            <xdr:cNvPr id="87" name="フローチャート: 処理 86">
              <a:extLst>
                <a:ext uri="{FF2B5EF4-FFF2-40B4-BE49-F238E27FC236}">
                  <a16:creationId xmlns:a16="http://schemas.microsoft.com/office/drawing/2014/main" id="{C7CE0743-088F-4A71-8450-74AEFDD6A79E}"/>
                </a:ext>
              </a:extLst>
            </xdr:cNvPr>
            <xdr:cNvSpPr/>
          </xdr:nvSpPr>
          <xdr:spPr>
            <a:xfrm>
              <a:off x="1051058" y="767972"/>
              <a:ext cx="1019050" cy="1196297"/>
            </a:xfrm>
            <a:prstGeom prst="flowChartProcess">
              <a:avLst/>
            </a:prstGeom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sp macro="" textlink="">
          <xdr:nvSpPr>
            <xdr:cNvPr id="88" name="フローチャート: 処理 87">
              <a:extLst>
                <a:ext uri="{FF2B5EF4-FFF2-40B4-BE49-F238E27FC236}">
                  <a16:creationId xmlns:a16="http://schemas.microsoft.com/office/drawing/2014/main" id="{5F5AC7C7-A4DF-4158-9A8D-DC016070F6EA}"/>
                </a:ext>
              </a:extLst>
            </xdr:cNvPr>
            <xdr:cNvSpPr/>
          </xdr:nvSpPr>
          <xdr:spPr>
            <a:xfrm>
              <a:off x="1051058" y="2038115"/>
              <a:ext cx="1019050" cy="1247989"/>
            </a:xfrm>
            <a:prstGeom prst="flowChartProcess">
              <a:avLst/>
            </a:prstGeom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</xdr:grpSp>
      <xdr:sp macro="" textlink="">
        <xdr:nvSpPr>
          <xdr:cNvPr id="81" name="テキスト ボックス 80">
            <a:extLst>
              <a:ext uri="{FF2B5EF4-FFF2-40B4-BE49-F238E27FC236}">
                <a16:creationId xmlns:a16="http://schemas.microsoft.com/office/drawing/2014/main" id="{F613F4D5-5BCB-4B8B-A9BA-154F2AF9EE0E}"/>
              </a:ext>
            </a:extLst>
          </xdr:cNvPr>
          <xdr:cNvSpPr txBox="1"/>
        </xdr:nvSpPr>
        <xdr:spPr>
          <a:xfrm>
            <a:off x="1088070" y="2454154"/>
            <a:ext cx="354704" cy="44307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2000" b="1"/>
              <a:t>２</a:t>
            </a:r>
          </a:p>
        </xdr:txBody>
      </xdr:sp>
      <xdr:sp macro="" textlink="">
        <xdr:nvSpPr>
          <xdr:cNvPr id="82" name="テキスト ボックス 81">
            <a:extLst>
              <a:ext uri="{FF2B5EF4-FFF2-40B4-BE49-F238E27FC236}">
                <a16:creationId xmlns:a16="http://schemas.microsoft.com/office/drawing/2014/main" id="{F866B725-D7C5-43B1-9C45-8A7BCCAD7844}"/>
              </a:ext>
            </a:extLst>
          </xdr:cNvPr>
          <xdr:cNvSpPr txBox="1"/>
        </xdr:nvSpPr>
        <xdr:spPr>
          <a:xfrm>
            <a:off x="1102259" y="1184011"/>
            <a:ext cx="425645" cy="44307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2000" b="1"/>
              <a:t>１</a:t>
            </a:r>
          </a:p>
        </xdr:txBody>
      </xdr:sp>
      <xdr:grpSp>
        <xdr:nvGrpSpPr>
          <xdr:cNvPr id="83" name="グループ化 45">
            <a:extLst>
              <a:ext uri="{FF2B5EF4-FFF2-40B4-BE49-F238E27FC236}">
                <a16:creationId xmlns:a16="http://schemas.microsoft.com/office/drawing/2014/main" id="{E1ECBF97-2EDA-4C3C-972A-F15E7FAA2675}"/>
              </a:ext>
            </a:extLst>
          </xdr:cNvPr>
          <xdr:cNvGrpSpPr>
            <a:grpSpLocks/>
          </xdr:cNvGrpSpPr>
        </xdr:nvGrpSpPr>
        <xdr:grpSpPr bwMode="auto">
          <a:xfrm>
            <a:off x="3741420" y="1082040"/>
            <a:ext cx="640080" cy="2529840"/>
            <a:chOff x="1051560" y="807720"/>
            <a:chExt cx="1021080" cy="2430780"/>
          </a:xfrm>
        </xdr:grpSpPr>
        <xdr:sp macro="" textlink="">
          <xdr:nvSpPr>
            <xdr:cNvPr id="85" name="フローチャート: 処理 84">
              <a:extLst>
                <a:ext uri="{FF2B5EF4-FFF2-40B4-BE49-F238E27FC236}">
                  <a16:creationId xmlns:a16="http://schemas.microsoft.com/office/drawing/2014/main" id="{84524F3D-5F15-4081-8D81-C8F0FBA484A7}"/>
                </a:ext>
              </a:extLst>
            </xdr:cNvPr>
            <xdr:cNvSpPr/>
          </xdr:nvSpPr>
          <xdr:spPr>
            <a:xfrm>
              <a:off x="1062615" y="806362"/>
              <a:ext cx="995873" cy="1192027"/>
            </a:xfrm>
            <a:prstGeom prst="flowChartProcess">
              <a:avLst/>
            </a:prstGeom>
            <a:ln>
              <a:prstDash val="sysDash"/>
            </a:ln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sp macro="" textlink="">
          <xdr:nvSpPr>
            <xdr:cNvPr id="86" name="フローチャート: 処理 85">
              <a:extLst>
                <a:ext uri="{FF2B5EF4-FFF2-40B4-BE49-F238E27FC236}">
                  <a16:creationId xmlns:a16="http://schemas.microsoft.com/office/drawing/2014/main" id="{5BB6A42A-1C35-4A31-A370-E43D08AF4DA8}"/>
                </a:ext>
              </a:extLst>
            </xdr:cNvPr>
            <xdr:cNvSpPr/>
          </xdr:nvSpPr>
          <xdr:spPr>
            <a:xfrm>
              <a:off x="1062615" y="2048057"/>
              <a:ext cx="995873" cy="1192027"/>
            </a:xfrm>
            <a:prstGeom prst="flowChartProcess">
              <a:avLst/>
            </a:prstGeom>
            <a:ln>
              <a:prstDash val="sysDash"/>
            </a:ln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</xdr:grpSp>
      <xdr:sp macro="" textlink="">
        <xdr:nvSpPr>
          <xdr:cNvPr id="84" name="ドーナツ 23">
            <a:extLst>
              <a:ext uri="{FF2B5EF4-FFF2-40B4-BE49-F238E27FC236}">
                <a16:creationId xmlns:a16="http://schemas.microsoft.com/office/drawing/2014/main" id="{09551E21-6292-4887-906B-4044A3B758C3}"/>
              </a:ext>
            </a:extLst>
          </xdr:cNvPr>
          <xdr:cNvSpPr/>
        </xdr:nvSpPr>
        <xdr:spPr>
          <a:xfrm>
            <a:off x="1229951" y="1649239"/>
            <a:ext cx="120548" cy="124582"/>
          </a:xfrm>
          <a:prstGeom prst="donu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  <xdr:twoCellAnchor>
    <xdr:from>
      <xdr:col>1</xdr:col>
      <xdr:colOff>419112</xdr:colOff>
      <xdr:row>20</xdr:row>
      <xdr:rowOff>31249</xdr:rowOff>
    </xdr:from>
    <xdr:to>
      <xdr:col>3</xdr:col>
      <xdr:colOff>474414</xdr:colOff>
      <xdr:row>20</xdr:row>
      <xdr:rowOff>31249</xdr:rowOff>
    </xdr:to>
    <xdr:cxnSp macro="">
      <xdr:nvCxnSpPr>
        <xdr:cNvPr id="95" name="直線コネクタ 94">
          <a:extLst>
            <a:ext uri="{FF2B5EF4-FFF2-40B4-BE49-F238E27FC236}">
              <a16:creationId xmlns:a16="http://schemas.microsoft.com/office/drawing/2014/main" id="{C4EAB68C-AA60-4403-A363-268DCB5C0072}"/>
            </a:ext>
          </a:extLst>
        </xdr:cNvPr>
        <xdr:cNvCxnSpPr/>
      </xdr:nvCxnSpPr>
      <xdr:spPr bwMode="auto">
        <a:xfrm flipH="1">
          <a:off x="635012" y="3358649"/>
          <a:ext cx="1611052" cy="0"/>
        </a:xfrm>
        <a:prstGeom prst="line">
          <a:avLst/>
        </a:prstGeom>
        <a:ln w="15875">
          <a:prstDash val="lgDash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147</xdr:colOff>
      <xdr:row>9</xdr:row>
      <xdr:rowOff>158957</xdr:rowOff>
    </xdr:from>
    <xdr:to>
      <xdr:col>2</xdr:col>
      <xdr:colOff>147</xdr:colOff>
      <xdr:row>20</xdr:row>
      <xdr:rowOff>31249</xdr:rowOff>
    </xdr:to>
    <xdr:cxnSp macro="">
      <xdr:nvCxnSpPr>
        <xdr:cNvPr id="96" name="直線矢印コネクタ 95">
          <a:extLst>
            <a:ext uri="{FF2B5EF4-FFF2-40B4-BE49-F238E27FC236}">
              <a16:creationId xmlns:a16="http://schemas.microsoft.com/office/drawing/2014/main" id="{F80B91BB-7740-41C4-BC5F-5FC2AD0237AF}"/>
            </a:ext>
          </a:extLst>
        </xdr:cNvPr>
        <xdr:cNvCxnSpPr/>
      </xdr:nvCxnSpPr>
      <xdr:spPr bwMode="auto">
        <a:xfrm flipH="1">
          <a:off x="787547" y="1670257"/>
          <a:ext cx="0" cy="1688392"/>
        </a:xfrm>
        <a:prstGeom prst="straightConnector1">
          <a:avLst/>
        </a:prstGeom>
        <a:ln w="12700"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279180</xdr:colOff>
      <xdr:row>10</xdr:row>
      <xdr:rowOff>76200</xdr:rowOff>
    </xdr:from>
    <xdr:to>
      <xdr:col>2</xdr:col>
      <xdr:colOff>863599</xdr:colOff>
      <xdr:row>13</xdr:row>
      <xdr:rowOff>0</xdr:rowOff>
    </xdr:to>
    <xdr:sp macro="" textlink="">
      <xdr:nvSpPr>
        <xdr:cNvPr id="97" name="テキスト ボックス 96">
          <a:extLst>
            <a:ext uri="{FF2B5EF4-FFF2-40B4-BE49-F238E27FC236}">
              <a16:creationId xmlns:a16="http://schemas.microsoft.com/office/drawing/2014/main" id="{4D480DE8-E11C-455D-8ABF-0BD425C9C6B1}"/>
            </a:ext>
          </a:extLst>
        </xdr:cNvPr>
        <xdr:cNvSpPr txBox="1"/>
      </xdr:nvSpPr>
      <xdr:spPr bwMode="auto">
        <a:xfrm>
          <a:off x="1066580" y="1752600"/>
          <a:ext cx="584419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r>
            <a:rPr kumimoji="1" lang="en-US" altLang="ja-JP" sz="2000" b="1"/>
            <a:t>ℓ</a:t>
          </a:r>
          <a:r>
            <a:rPr kumimoji="1" lang="en-US" altLang="ja-JP" sz="2000" b="1" baseline="-25000"/>
            <a:t>1 cm</a:t>
          </a:r>
          <a:endParaRPr kumimoji="1" lang="ja-JP" altLang="en-US" sz="2000" b="1" baseline="-25000"/>
        </a:p>
      </xdr:txBody>
    </xdr:sp>
    <xdr:clientData/>
  </xdr:twoCellAnchor>
  <xdr:twoCellAnchor>
    <xdr:from>
      <xdr:col>3</xdr:col>
      <xdr:colOff>209550</xdr:colOff>
      <xdr:row>19</xdr:row>
      <xdr:rowOff>144078</xdr:rowOff>
    </xdr:from>
    <xdr:to>
      <xdr:col>3</xdr:col>
      <xdr:colOff>317500</xdr:colOff>
      <xdr:row>20</xdr:row>
      <xdr:rowOff>85665</xdr:rowOff>
    </xdr:to>
    <xdr:sp macro="" textlink="">
      <xdr:nvSpPr>
        <xdr:cNvPr id="98" name="ドーナツ 7">
          <a:extLst>
            <a:ext uri="{FF2B5EF4-FFF2-40B4-BE49-F238E27FC236}">
              <a16:creationId xmlns:a16="http://schemas.microsoft.com/office/drawing/2014/main" id="{33B1502D-B92E-4F42-B4A6-840033226DFB}"/>
            </a:ext>
          </a:extLst>
        </xdr:cNvPr>
        <xdr:cNvSpPr/>
      </xdr:nvSpPr>
      <xdr:spPr bwMode="auto">
        <a:xfrm>
          <a:off x="1981200" y="3306378"/>
          <a:ext cx="107950" cy="106687"/>
        </a:xfrm>
        <a:prstGeom prst="don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31750</xdr:colOff>
      <xdr:row>14</xdr:row>
      <xdr:rowOff>50800</xdr:rowOff>
    </xdr:from>
    <xdr:to>
      <xdr:col>2</xdr:col>
      <xdr:colOff>774700</xdr:colOff>
      <xdr:row>16</xdr:row>
      <xdr:rowOff>152400</xdr:rowOff>
    </xdr:to>
    <xdr:sp macro="" textlink="">
      <xdr:nvSpPr>
        <xdr:cNvPr id="99" name="テキスト ボックス 98">
          <a:extLst>
            <a:ext uri="{FF2B5EF4-FFF2-40B4-BE49-F238E27FC236}">
              <a16:creationId xmlns:a16="http://schemas.microsoft.com/office/drawing/2014/main" id="{52B03608-3AE4-4FCA-9CD1-5007E426CB81}"/>
            </a:ext>
          </a:extLst>
        </xdr:cNvPr>
        <xdr:cNvSpPr txBox="1"/>
      </xdr:nvSpPr>
      <xdr:spPr bwMode="auto">
        <a:xfrm>
          <a:off x="819150" y="2387600"/>
          <a:ext cx="742950" cy="431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en-US" altLang="ja-JP" sz="2000" b="1"/>
            <a:t>ℓ</a:t>
          </a:r>
          <a:r>
            <a:rPr kumimoji="1" lang="en-US" altLang="ja-JP" sz="2000" b="1" baseline="-25000"/>
            <a:t>2 cm</a:t>
          </a:r>
          <a:endParaRPr kumimoji="1" lang="ja-JP" altLang="en-US" sz="2000" b="1" baseline="-25000"/>
        </a:p>
      </xdr:txBody>
    </xdr:sp>
    <xdr:clientData/>
  </xdr:twoCellAnchor>
  <xdr:twoCellAnchor>
    <xdr:from>
      <xdr:col>7</xdr:col>
      <xdr:colOff>439147</xdr:colOff>
      <xdr:row>24</xdr:row>
      <xdr:rowOff>28212</xdr:rowOff>
    </xdr:from>
    <xdr:to>
      <xdr:col>8</xdr:col>
      <xdr:colOff>683627</xdr:colOff>
      <xdr:row>25</xdr:row>
      <xdr:rowOff>259932</xdr:rowOff>
    </xdr:to>
    <xdr:sp macro="" textlink="">
      <xdr:nvSpPr>
        <xdr:cNvPr id="100" name="角丸四角形吹き出し 1">
          <a:extLst>
            <a:ext uri="{FF2B5EF4-FFF2-40B4-BE49-F238E27FC236}">
              <a16:creationId xmlns:a16="http://schemas.microsoft.com/office/drawing/2014/main" id="{F5534A47-67B8-4EEE-B75E-C43CB8B59CA1}"/>
            </a:ext>
          </a:extLst>
        </xdr:cNvPr>
        <xdr:cNvSpPr/>
      </xdr:nvSpPr>
      <xdr:spPr>
        <a:xfrm>
          <a:off x="5303247" y="4016012"/>
          <a:ext cx="1000130" cy="365070"/>
        </a:xfrm>
        <a:prstGeom prst="wedgeRoundRectCallout">
          <a:avLst>
            <a:gd name="adj1" fmla="val -49383"/>
            <a:gd name="adj2" fmla="val -71298"/>
            <a:gd name="adj3" fmla="val 16667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</a:rPr>
            <a:t>側開戸側</a:t>
          </a:r>
        </a:p>
      </xdr:txBody>
    </xdr:sp>
    <xdr:clientData/>
  </xdr:twoCellAnchor>
  <xdr:twoCellAnchor>
    <xdr:from>
      <xdr:col>7</xdr:col>
      <xdr:colOff>586558</xdr:colOff>
      <xdr:row>7</xdr:row>
      <xdr:rowOff>6350</xdr:rowOff>
    </xdr:from>
    <xdr:to>
      <xdr:col>8</xdr:col>
      <xdr:colOff>623319</xdr:colOff>
      <xdr:row>9</xdr:row>
      <xdr:rowOff>33565</xdr:rowOff>
    </xdr:to>
    <xdr:sp macro="" textlink="">
      <xdr:nvSpPr>
        <xdr:cNvPr id="101" name="角丸四角形吹き出し 35">
          <a:extLst>
            <a:ext uri="{FF2B5EF4-FFF2-40B4-BE49-F238E27FC236}">
              <a16:creationId xmlns:a16="http://schemas.microsoft.com/office/drawing/2014/main" id="{FB3C7BF1-3BB3-447F-8BB1-3ED6F4659490}"/>
            </a:ext>
          </a:extLst>
        </xdr:cNvPr>
        <xdr:cNvSpPr/>
      </xdr:nvSpPr>
      <xdr:spPr>
        <a:xfrm>
          <a:off x="5450658" y="1187450"/>
          <a:ext cx="792411" cy="357415"/>
        </a:xfrm>
        <a:prstGeom prst="wedgeRoundRectCallout">
          <a:avLst>
            <a:gd name="adj1" fmla="val -75900"/>
            <a:gd name="adj2" fmla="val 69587"/>
            <a:gd name="adj3" fmla="val 16667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</a:rPr>
            <a:t>側壁側</a:t>
          </a:r>
        </a:p>
      </xdr:txBody>
    </xdr:sp>
    <xdr:clientData/>
  </xdr:twoCellAnchor>
  <xdr:twoCellAnchor>
    <xdr:from>
      <xdr:col>2</xdr:col>
      <xdr:colOff>144137</xdr:colOff>
      <xdr:row>13</xdr:row>
      <xdr:rowOff>50246</xdr:rowOff>
    </xdr:from>
    <xdr:to>
      <xdr:col>3</xdr:col>
      <xdr:colOff>436279</xdr:colOff>
      <xdr:row>13</xdr:row>
      <xdr:rowOff>50246</xdr:rowOff>
    </xdr:to>
    <xdr:cxnSp macro="">
      <xdr:nvCxnSpPr>
        <xdr:cNvPr id="102" name="直線コネクタ 101">
          <a:extLst>
            <a:ext uri="{FF2B5EF4-FFF2-40B4-BE49-F238E27FC236}">
              <a16:creationId xmlns:a16="http://schemas.microsoft.com/office/drawing/2014/main" id="{318D0D77-61C2-44CE-AF25-4790A53FB060}"/>
            </a:ext>
          </a:extLst>
        </xdr:cNvPr>
        <xdr:cNvCxnSpPr/>
      </xdr:nvCxnSpPr>
      <xdr:spPr bwMode="auto">
        <a:xfrm flipH="1">
          <a:off x="931537" y="2221946"/>
          <a:ext cx="1276392" cy="0"/>
        </a:xfrm>
        <a:prstGeom prst="line">
          <a:avLst/>
        </a:prstGeom>
        <a:ln w="15875">
          <a:prstDash val="lgDash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165100</xdr:colOff>
      <xdr:row>9</xdr:row>
      <xdr:rowOff>154590</xdr:rowOff>
    </xdr:from>
    <xdr:to>
      <xdr:col>8</xdr:col>
      <xdr:colOff>241300</xdr:colOff>
      <xdr:row>20</xdr:row>
      <xdr:rowOff>154590</xdr:rowOff>
    </xdr:to>
    <xdr:grpSp>
      <xdr:nvGrpSpPr>
        <xdr:cNvPr id="35" name="グループ化 6">
          <a:extLst>
            <a:ext uri="{FF2B5EF4-FFF2-40B4-BE49-F238E27FC236}">
              <a16:creationId xmlns:a16="http://schemas.microsoft.com/office/drawing/2014/main" id="{836D5B94-BC34-4F68-A963-E356786B3D6F}"/>
            </a:ext>
          </a:extLst>
        </xdr:cNvPr>
        <xdr:cNvGrpSpPr>
          <a:grpSpLocks/>
        </xdr:cNvGrpSpPr>
      </xdr:nvGrpSpPr>
      <xdr:grpSpPr bwMode="auto">
        <a:xfrm>
          <a:off x="381000" y="1837340"/>
          <a:ext cx="5480050" cy="1816100"/>
          <a:chOff x="274320" y="960120"/>
          <a:chExt cx="5608319" cy="2537460"/>
        </a:xfrm>
      </xdr:grpSpPr>
      <xdr:cxnSp macro="">
        <xdr:nvCxnSpPr>
          <xdr:cNvPr id="36" name="直線コネクタ 35">
            <a:extLst>
              <a:ext uri="{FF2B5EF4-FFF2-40B4-BE49-F238E27FC236}">
                <a16:creationId xmlns:a16="http://schemas.microsoft.com/office/drawing/2014/main" id="{E3248B2B-6992-43F6-8EA8-C669F216FB7E}"/>
              </a:ext>
            </a:extLst>
          </xdr:cNvPr>
          <xdr:cNvCxnSpPr/>
        </xdr:nvCxnSpPr>
        <xdr:spPr>
          <a:xfrm flipH="1">
            <a:off x="274320" y="977804"/>
            <a:ext cx="1073518" cy="0"/>
          </a:xfrm>
          <a:prstGeom prst="line">
            <a:avLst/>
          </a:prstGeom>
          <a:ln w="158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7" name="直線矢印コネクタ 36">
            <a:extLst>
              <a:ext uri="{FF2B5EF4-FFF2-40B4-BE49-F238E27FC236}">
                <a16:creationId xmlns:a16="http://schemas.microsoft.com/office/drawing/2014/main" id="{A44B580E-2252-4752-9BE6-A361C8243AE6}"/>
              </a:ext>
            </a:extLst>
          </xdr:cNvPr>
          <xdr:cNvCxnSpPr/>
        </xdr:nvCxnSpPr>
        <xdr:spPr>
          <a:xfrm flipH="1">
            <a:off x="684209" y="977803"/>
            <a:ext cx="0" cy="657378"/>
          </a:xfrm>
          <a:prstGeom prst="straightConnector1">
            <a:avLst/>
          </a:prstGeom>
          <a:ln w="12700">
            <a:solidFill>
              <a:schemeClr val="tx1"/>
            </a:solidFill>
            <a:headEnd type="arrow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38" name="グループ化 56">
            <a:extLst>
              <a:ext uri="{FF2B5EF4-FFF2-40B4-BE49-F238E27FC236}">
                <a16:creationId xmlns:a16="http://schemas.microsoft.com/office/drawing/2014/main" id="{4A647D65-C71D-49EE-B71B-6C3648176E95}"/>
              </a:ext>
            </a:extLst>
          </xdr:cNvPr>
          <xdr:cNvGrpSpPr>
            <a:grpSpLocks/>
          </xdr:cNvGrpSpPr>
        </xdr:nvGrpSpPr>
        <xdr:grpSpPr bwMode="auto">
          <a:xfrm>
            <a:off x="1315307" y="960120"/>
            <a:ext cx="4567332" cy="2537460"/>
            <a:chOff x="789444" y="1036320"/>
            <a:chExt cx="4696955" cy="2628900"/>
          </a:xfrm>
        </xdr:grpSpPr>
        <xdr:sp macro="" textlink="">
          <xdr:nvSpPr>
            <xdr:cNvPr id="42" name="正方形/長方形 41">
              <a:extLst>
                <a:ext uri="{FF2B5EF4-FFF2-40B4-BE49-F238E27FC236}">
                  <a16:creationId xmlns:a16="http://schemas.microsoft.com/office/drawing/2014/main" id="{7ED505D4-6CAA-4760-824B-5AFA16F21088}"/>
                </a:ext>
              </a:extLst>
            </xdr:cNvPr>
            <xdr:cNvSpPr/>
          </xdr:nvSpPr>
          <xdr:spPr>
            <a:xfrm>
              <a:off x="789444" y="1036320"/>
              <a:ext cx="4696955" cy="2628900"/>
            </a:xfrm>
            <a:prstGeom prst="rect">
              <a:avLst/>
            </a:prstGeom>
            <a:ln w="38100" cmpd="dbl">
              <a:solidFill>
                <a:schemeClr val="tx1"/>
              </a:solidFill>
            </a:ln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grpSp>
          <xdr:nvGrpSpPr>
            <xdr:cNvPr id="43" name="グループ化 5">
              <a:extLst>
                <a:ext uri="{FF2B5EF4-FFF2-40B4-BE49-F238E27FC236}">
                  <a16:creationId xmlns:a16="http://schemas.microsoft.com/office/drawing/2014/main" id="{973F86AA-458A-4284-9F36-F2188FA9B9D3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68679" y="1127760"/>
              <a:ext cx="815341" cy="2468880"/>
              <a:chOff x="1051560" y="807720"/>
              <a:chExt cx="708750" cy="2430780"/>
            </a:xfrm>
          </xdr:grpSpPr>
          <xdr:sp macro="" textlink="">
            <xdr:nvSpPr>
              <xdr:cNvPr id="58" name="フローチャート: 処理 57">
                <a:extLst>
                  <a:ext uri="{FF2B5EF4-FFF2-40B4-BE49-F238E27FC236}">
                    <a16:creationId xmlns:a16="http://schemas.microsoft.com/office/drawing/2014/main" id="{A053A5BA-6F07-4E25-A0AC-BB47C17B99CE}"/>
                  </a:ext>
                </a:extLst>
              </xdr:cNvPr>
              <xdr:cNvSpPr/>
            </xdr:nvSpPr>
            <xdr:spPr>
              <a:xfrm>
                <a:off x="1046661" y="789839"/>
                <a:ext cx="709566" cy="1217508"/>
              </a:xfrm>
              <a:prstGeom prst="flowChartProcess">
                <a:avLst/>
              </a:prstGeom>
            </xdr:spPr>
            <xdr:style>
              <a:lnRef idx="2">
                <a:schemeClr val="accent6"/>
              </a:lnRef>
              <a:fillRef idx="1">
                <a:schemeClr val="lt1"/>
              </a:fillRef>
              <a:effectRef idx="0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  <xdr:sp macro="" textlink="">
            <xdr:nvSpPr>
              <xdr:cNvPr id="59" name="フローチャート: 処理 58">
                <a:extLst>
                  <a:ext uri="{FF2B5EF4-FFF2-40B4-BE49-F238E27FC236}">
                    <a16:creationId xmlns:a16="http://schemas.microsoft.com/office/drawing/2014/main" id="{DF78E79E-2AEB-4688-AE42-FCDCE179C549}"/>
                  </a:ext>
                </a:extLst>
              </xdr:cNvPr>
              <xdr:cNvSpPr/>
            </xdr:nvSpPr>
            <xdr:spPr>
              <a:xfrm>
                <a:off x="1046661" y="2043421"/>
                <a:ext cx="697934" cy="1217508"/>
              </a:xfrm>
              <a:prstGeom prst="flowChartProcess">
                <a:avLst/>
              </a:prstGeom>
            </xdr:spPr>
            <xdr:style>
              <a:lnRef idx="2">
                <a:schemeClr val="accent6"/>
              </a:lnRef>
              <a:fillRef idx="1">
                <a:schemeClr val="lt1"/>
              </a:fillRef>
              <a:effectRef idx="0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</xdr:grpSp>
        <xdr:grpSp>
          <xdr:nvGrpSpPr>
            <xdr:cNvPr id="44" name="グループ化 6">
              <a:extLst>
                <a:ext uri="{FF2B5EF4-FFF2-40B4-BE49-F238E27FC236}">
                  <a16:creationId xmlns:a16="http://schemas.microsoft.com/office/drawing/2014/main" id="{3153F735-453D-4F1B-92F9-828493F69DD7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767840" y="1120140"/>
              <a:ext cx="731520" cy="2476500"/>
              <a:chOff x="1051560" y="807720"/>
              <a:chExt cx="1021080" cy="2430780"/>
            </a:xfrm>
          </xdr:grpSpPr>
          <xdr:sp macro="" textlink="">
            <xdr:nvSpPr>
              <xdr:cNvPr id="56" name="フローチャート: 処理 55">
                <a:extLst>
                  <a:ext uri="{FF2B5EF4-FFF2-40B4-BE49-F238E27FC236}">
                    <a16:creationId xmlns:a16="http://schemas.microsoft.com/office/drawing/2014/main" id="{03569FD1-6CA5-4CD9-A96F-2E8E280310C4}"/>
                  </a:ext>
                </a:extLst>
              </xdr:cNvPr>
              <xdr:cNvSpPr/>
            </xdr:nvSpPr>
            <xdr:spPr>
              <a:xfrm>
                <a:off x="1049416" y="806365"/>
                <a:ext cx="980623" cy="1204770"/>
              </a:xfrm>
              <a:prstGeom prst="flowChartProcess">
                <a:avLst/>
              </a:prstGeom>
            </xdr:spPr>
            <xdr:style>
              <a:lnRef idx="2">
                <a:schemeClr val="accent6"/>
              </a:lnRef>
              <a:fillRef idx="1">
                <a:schemeClr val="lt1"/>
              </a:fillRef>
              <a:effectRef idx="0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  <xdr:sp macro="" textlink="">
            <xdr:nvSpPr>
              <xdr:cNvPr id="57" name="フローチャート: 処理 56">
                <a:extLst>
                  <a:ext uri="{FF2B5EF4-FFF2-40B4-BE49-F238E27FC236}">
                    <a16:creationId xmlns:a16="http://schemas.microsoft.com/office/drawing/2014/main" id="{B7D94FC5-0B2D-4548-88C0-31EB9831923D}"/>
                  </a:ext>
                </a:extLst>
              </xdr:cNvPr>
              <xdr:cNvSpPr/>
            </xdr:nvSpPr>
            <xdr:spPr>
              <a:xfrm>
                <a:off x="1049416" y="2056089"/>
                <a:ext cx="980623" cy="1204770"/>
              </a:xfrm>
              <a:prstGeom prst="flowChartProcess">
                <a:avLst/>
              </a:prstGeom>
            </xdr:spPr>
            <xdr:style>
              <a:lnRef idx="2">
                <a:schemeClr val="accent6"/>
              </a:lnRef>
              <a:fillRef idx="1">
                <a:schemeClr val="lt1"/>
              </a:fillRef>
              <a:effectRef idx="0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</xdr:grpSp>
        <xdr:grpSp>
          <xdr:nvGrpSpPr>
            <xdr:cNvPr id="45" name="グループ化 9">
              <a:extLst>
                <a:ext uri="{FF2B5EF4-FFF2-40B4-BE49-F238E27FC236}">
                  <a16:creationId xmlns:a16="http://schemas.microsoft.com/office/drawing/2014/main" id="{A69CF1C0-5F75-4A6A-98F6-5BE27237A0C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575560" y="1112520"/>
              <a:ext cx="693420" cy="2468880"/>
              <a:chOff x="1051560" y="807720"/>
              <a:chExt cx="1021080" cy="2430780"/>
            </a:xfrm>
          </xdr:grpSpPr>
          <xdr:sp macro="" textlink="">
            <xdr:nvSpPr>
              <xdr:cNvPr id="54" name="フローチャート: 処理 53">
                <a:extLst>
                  <a:ext uri="{FF2B5EF4-FFF2-40B4-BE49-F238E27FC236}">
                    <a16:creationId xmlns:a16="http://schemas.microsoft.com/office/drawing/2014/main" id="{2D01C00E-BD2F-4064-B26B-8BA922C3EFDC}"/>
                  </a:ext>
                </a:extLst>
              </xdr:cNvPr>
              <xdr:cNvSpPr/>
            </xdr:nvSpPr>
            <xdr:spPr>
              <a:xfrm>
                <a:off x="1052050" y="804844"/>
                <a:ext cx="985242" cy="1190452"/>
              </a:xfrm>
              <a:prstGeom prst="flowChartProcess">
                <a:avLst/>
              </a:prstGeom>
              <a:ln>
                <a:prstDash val="sysDash"/>
              </a:ln>
            </xdr:spPr>
            <xdr:style>
              <a:lnRef idx="2">
                <a:schemeClr val="accent6"/>
              </a:lnRef>
              <a:fillRef idx="1">
                <a:schemeClr val="lt1"/>
              </a:fillRef>
              <a:effectRef idx="0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  <xdr:sp macro="" textlink="">
            <xdr:nvSpPr>
              <xdr:cNvPr id="55" name="フローチャート: 処理 54">
                <a:extLst>
                  <a:ext uri="{FF2B5EF4-FFF2-40B4-BE49-F238E27FC236}">
                    <a16:creationId xmlns:a16="http://schemas.microsoft.com/office/drawing/2014/main" id="{464D5A01-FF7C-4D31-8C70-FB03556FECEA}"/>
                  </a:ext>
                </a:extLst>
              </xdr:cNvPr>
              <xdr:cNvSpPr/>
            </xdr:nvSpPr>
            <xdr:spPr>
              <a:xfrm>
                <a:off x="1052050" y="2040389"/>
                <a:ext cx="985242" cy="1199470"/>
              </a:xfrm>
              <a:prstGeom prst="flowChartProcess">
                <a:avLst/>
              </a:prstGeom>
              <a:ln>
                <a:prstDash val="sysDash"/>
              </a:ln>
            </xdr:spPr>
            <xdr:style>
              <a:lnRef idx="2">
                <a:schemeClr val="accent6"/>
              </a:lnRef>
              <a:fillRef idx="1">
                <a:schemeClr val="lt1"/>
              </a:fillRef>
              <a:effectRef idx="0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</xdr:grpSp>
        <xdr:grpSp>
          <xdr:nvGrpSpPr>
            <xdr:cNvPr id="46" name="グループ化 45">
              <a:extLst>
                <a:ext uri="{FF2B5EF4-FFF2-40B4-BE49-F238E27FC236}">
                  <a16:creationId xmlns:a16="http://schemas.microsoft.com/office/drawing/2014/main" id="{E59FE43B-73CA-47EA-8A68-66B852D70F3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4465320" y="1089660"/>
              <a:ext cx="952500" cy="2514600"/>
              <a:chOff x="1051560" y="769620"/>
              <a:chExt cx="1021080" cy="2514600"/>
            </a:xfrm>
          </xdr:grpSpPr>
          <xdr:sp macro="" textlink="">
            <xdr:nvSpPr>
              <xdr:cNvPr id="52" name="フローチャート: 処理 51">
                <a:extLst>
                  <a:ext uri="{FF2B5EF4-FFF2-40B4-BE49-F238E27FC236}">
                    <a16:creationId xmlns:a16="http://schemas.microsoft.com/office/drawing/2014/main" id="{1DB4E74E-34D8-4FCC-9BA1-FA1F2ED2D513}"/>
                  </a:ext>
                </a:extLst>
              </xdr:cNvPr>
              <xdr:cNvSpPr/>
            </xdr:nvSpPr>
            <xdr:spPr>
              <a:xfrm>
                <a:off x="1048755" y="771240"/>
                <a:ext cx="1040021" cy="1199951"/>
              </a:xfrm>
              <a:prstGeom prst="flowChartProcess">
                <a:avLst/>
              </a:prstGeom>
            </xdr:spPr>
            <xdr:style>
              <a:lnRef idx="2">
                <a:schemeClr val="accent6"/>
              </a:lnRef>
              <a:fillRef idx="1">
                <a:schemeClr val="lt1"/>
              </a:fillRef>
              <a:effectRef idx="0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  <xdr:sp macro="" textlink="">
            <xdr:nvSpPr>
              <xdr:cNvPr id="53" name="フローチャート: 処理 52">
                <a:extLst>
                  <a:ext uri="{FF2B5EF4-FFF2-40B4-BE49-F238E27FC236}">
                    <a16:creationId xmlns:a16="http://schemas.microsoft.com/office/drawing/2014/main" id="{5A1A309B-8015-45F7-9DC5-3AD447665760}"/>
                  </a:ext>
                </a:extLst>
              </xdr:cNvPr>
              <xdr:cNvSpPr/>
            </xdr:nvSpPr>
            <xdr:spPr>
              <a:xfrm>
                <a:off x="1048755" y="2026150"/>
                <a:ext cx="1040021" cy="1254910"/>
              </a:xfrm>
              <a:prstGeom prst="flowChartProcess">
                <a:avLst/>
              </a:prstGeom>
            </xdr:spPr>
            <xdr:style>
              <a:lnRef idx="2">
                <a:schemeClr val="accent6"/>
              </a:lnRef>
              <a:fillRef idx="1">
                <a:schemeClr val="lt1"/>
              </a:fillRef>
              <a:effectRef idx="0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</xdr:grpSp>
        <xdr:sp macro="" textlink="">
          <xdr:nvSpPr>
            <xdr:cNvPr id="47" name="テキスト ボックス 46">
              <a:extLst>
                <a:ext uri="{FF2B5EF4-FFF2-40B4-BE49-F238E27FC236}">
                  <a16:creationId xmlns:a16="http://schemas.microsoft.com/office/drawing/2014/main" id="{54F62F74-2880-4246-A6E8-2EDA9D2AA4D1}"/>
                </a:ext>
              </a:extLst>
            </xdr:cNvPr>
            <xdr:cNvSpPr txBox="1"/>
          </xdr:nvSpPr>
          <xdr:spPr>
            <a:xfrm>
              <a:off x="1077150" y="2446949"/>
              <a:ext cx="367995" cy="448837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 anchorCtr="0"/>
            <a:lstStyle/>
            <a:p>
              <a:r>
                <a:rPr kumimoji="1" lang="ja-JP" altLang="en-US" sz="2000" b="1"/>
                <a:t>２</a:t>
              </a:r>
            </a:p>
          </xdr:txBody>
        </xdr:sp>
        <xdr:sp macro="" textlink="">
          <xdr:nvSpPr>
            <xdr:cNvPr id="48" name="テキスト ボックス 47">
              <a:extLst>
                <a:ext uri="{FF2B5EF4-FFF2-40B4-BE49-F238E27FC236}">
                  <a16:creationId xmlns:a16="http://schemas.microsoft.com/office/drawing/2014/main" id="{37200E9C-4F8F-435D-B8B3-66634F4403BA}"/>
                </a:ext>
              </a:extLst>
            </xdr:cNvPr>
            <xdr:cNvSpPr txBox="1"/>
          </xdr:nvSpPr>
          <xdr:spPr>
            <a:xfrm>
              <a:off x="1090531" y="1192039"/>
              <a:ext cx="441594" cy="439677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 anchorCtr="0"/>
            <a:lstStyle/>
            <a:p>
              <a:r>
                <a:rPr kumimoji="1" lang="ja-JP" altLang="en-US" sz="2000" b="1"/>
                <a:t>１</a:t>
              </a:r>
            </a:p>
          </xdr:txBody>
        </xdr:sp>
        <xdr:grpSp>
          <xdr:nvGrpSpPr>
            <xdr:cNvPr id="49" name="グループ化 45">
              <a:extLst>
                <a:ext uri="{FF2B5EF4-FFF2-40B4-BE49-F238E27FC236}">
                  <a16:creationId xmlns:a16="http://schemas.microsoft.com/office/drawing/2014/main" id="{992F05AD-9CEB-45C6-A71D-A061D04C0DCC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741420" y="1082040"/>
              <a:ext cx="640080" cy="2529840"/>
              <a:chOff x="1051560" y="807720"/>
              <a:chExt cx="1021080" cy="2430780"/>
            </a:xfrm>
          </xdr:grpSpPr>
          <xdr:sp macro="" textlink="">
            <xdr:nvSpPr>
              <xdr:cNvPr id="50" name="フローチャート: 処理 49">
                <a:extLst>
                  <a:ext uri="{FF2B5EF4-FFF2-40B4-BE49-F238E27FC236}">
                    <a16:creationId xmlns:a16="http://schemas.microsoft.com/office/drawing/2014/main" id="{EF98C1B4-D1B6-4359-944A-18CB56D97068}"/>
                  </a:ext>
                </a:extLst>
              </xdr:cNvPr>
              <xdr:cNvSpPr/>
            </xdr:nvSpPr>
            <xdr:spPr>
              <a:xfrm>
                <a:off x="1049447" y="807796"/>
                <a:ext cx="1024652" cy="1188170"/>
              </a:xfrm>
              <a:prstGeom prst="flowChartProcess">
                <a:avLst/>
              </a:prstGeom>
              <a:ln>
                <a:prstDash val="sysDash"/>
              </a:ln>
            </xdr:spPr>
            <xdr:style>
              <a:lnRef idx="2">
                <a:schemeClr val="accent6"/>
              </a:lnRef>
              <a:fillRef idx="1">
                <a:schemeClr val="lt1"/>
              </a:fillRef>
              <a:effectRef idx="0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  <xdr:sp macro="" textlink="">
            <xdr:nvSpPr>
              <xdr:cNvPr id="51" name="フローチャート: 処理 50">
                <a:extLst>
                  <a:ext uri="{FF2B5EF4-FFF2-40B4-BE49-F238E27FC236}">
                    <a16:creationId xmlns:a16="http://schemas.microsoft.com/office/drawing/2014/main" id="{4D6A1677-F9BB-4675-B7C3-CE7CE3BA035A}"/>
                  </a:ext>
                </a:extLst>
              </xdr:cNvPr>
              <xdr:cNvSpPr/>
            </xdr:nvSpPr>
            <xdr:spPr>
              <a:xfrm>
                <a:off x="1049447" y="2039972"/>
                <a:ext cx="1024652" cy="1196971"/>
              </a:xfrm>
              <a:prstGeom prst="flowChartProcess">
                <a:avLst/>
              </a:prstGeom>
              <a:ln>
                <a:prstDash val="sysDash"/>
              </a:ln>
            </xdr:spPr>
            <xdr:style>
              <a:lnRef idx="2">
                <a:schemeClr val="accent6"/>
              </a:lnRef>
              <a:fillRef idx="1">
                <a:schemeClr val="lt1"/>
              </a:fillRef>
              <a:effectRef idx="0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</xdr:grpSp>
      </xdr:grpSp>
      <xdr:cxnSp macro="">
        <xdr:nvCxnSpPr>
          <xdr:cNvPr id="39" name="直線コネクタ 38">
            <a:extLst>
              <a:ext uri="{FF2B5EF4-FFF2-40B4-BE49-F238E27FC236}">
                <a16:creationId xmlns:a16="http://schemas.microsoft.com/office/drawing/2014/main" id="{5AF912EB-5F97-4320-B1C2-7622F3D548B2}"/>
              </a:ext>
            </a:extLst>
          </xdr:cNvPr>
          <xdr:cNvCxnSpPr/>
        </xdr:nvCxnSpPr>
        <xdr:spPr>
          <a:xfrm flipH="1">
            <a:off x="287332" y="2878687"/>
            <a:ext cx="1750161" cy="0"/>
          </a:xfrm>
          <a:prstGeom prst="line">
            <a:avLst/>
          </a:prstGeom>
          <a:ln w="15875">
            <a:prstDash val="lgDash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0" name="直線矢印コネクタ 39">
            <a:extLst>
              <a:ext uri="{FF2B5EF4-FFF2-40B4-BE49-F238E27FC236}">
                <a16:creationId xmlns:a16="http://schemas.microsoft.com/office/drawing/2014/main" id="{ADD3354F-B58C-44FE-B39A-22BBC92E1690}"/>
              </a:ext>
            </a:extLst>
          </xdr:cNvPr>
          <xdr:cNvCxnSpPr/>
        </xdr:nvCxnSpPr>
        <xdr:spPr>
          <a:xfrm flipH="1">
            <a:off x="443479" y="977803"/>
            <a:ext cx="0" cy="1900885"/>
          </a:xfrm>
          <a:prstGeom prst="straightConnector1">
            <a:avLst/>
          </a:prstGeom>
          <a:ln w="12700">
            <a:solidFill>
              <a:schemeClr val="tx1"/>
            </a:solidFill>
            <a:headEnd type="arrow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" name="直線コネクタ 40">
            <a:extLst>
              <a:ext uri="{FF2B5EF4-FFF2-40B4-BE49-F238E27FC236}">
                <a16:creationId xmlns:a16="http://schemas.microsoft.com/office/drawing/2014/main" id="{1A2300EE-3C6A-4EA3-9FF0-CB53AC07D4CD}"/>
              </a:ext>
            </a:extLst>
          </xdr:cNvPr>
          <xdr:cNvCxnSpPr/>
        </xdr:nvCxnSpPr>
        <xdr:spPr>
          <a:xfrm flipH="1">
            <a:off x="599629" y="1614378"/>
            <a:ext cx="1385814" cy="0"/>
          </a:xfrm>
          <a:prstGeom prst="line">
            <a:avLst/>
          </a:prstGeom>
          <a:ln w="15875">
            <a:prstDash val="lgDash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713385</xdr:colOff>
      <xdr:row>8</xdr:row>
      <xdr:rowOff>8952</xdr:rowOff>
    </xdr:from>
    <xdr:to>
      <xdr:col>2</xdr:col>
      <xdr:colOff>818209</xdr:colOff>
      <xdr:row>8</xdr:row>
      <xdr:rowOff>117828</xdr:rowOff>
    </xdr:to>
    <xdr:sp macro="" textlink="">
      <xdr:nvSpPr>
        <xdr:cNvPr id="60" name="ドーナツ 2">
          <a:extLst>
            <a:ext uri="{FF2B5EF4-FFF2-40B4-BE49-F238E27FC236}">
              <a16:creationId xmlns:a16="http://schemas.microsoft.com/office/drawing/2014/main" id="{237744F7-557E-46E2-9F5E-42DA57B0CF68}"/>
            </a:ext>
          </a:extLst>
        </xdr:cNvPr>
        <xdr:cNvSpPr/>
      </xdr:nvSpPr>
      <xdr:spPr bwMode="auto">
        <a:xfrm>
          <a:off x="1500785" y="1355152"/>
          <a:ext cx="104824" cy="108876"/>
        </a:xfrm>
        <a:prstGeom prst="don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786118</xdr:colOff>
      <xdr:row>7</xdr:row>
      <xdr:rowOff>69850</xdr:rowOff>
    </xdr:from>
    <xdr:to>
      <xdr:col>6</xdr:col>
      <xdr:colOff>5366</xdr:colOff>
      <xdr:row>9</xdr:row>
      <xdr:rowOff>69850</xdr:rowOff>
    </xdr:to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536261C8-AA55-4C2C-AE60-C8F0FB03F70E}"/>
            </a:ext>
          </a:extLst>
        </xdr:cNvPr>
        <xdr:cNvSpPr txBox="1"/>
      </xdr:nvSpPr>
      <xdr:spPr bwMode="auto">
        <a:xfrm>
          <a:off x="1573518" y="1250950"/>
          <a:ext cx="2387898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200" b="1"/>
            <a:t>：</a:t>
          </a:r>
          <a:r>
            <a:rPr kumimoji="1" lang="ja-JP" altLang="en-US" sz="1200" b="1" baseline="0"/>
            <a:t> 貨物</a:t>
          </a:r>
          <a:r>
            <a:rPr kumimoji="1" lang="ja-JP" altLang="en-US" sz="1200" b="1"/>
            <a:t>の重心位置</a:t>
          </a:r>
        </a:p>
      </xdr:txBody>
    </xdr:sp>
    <xdr:clientData/>
  </xdr:twoCellAnchor>
  <xdr:twoCellAnchor>
    <xdr:from>
      <xdr:col>1</xdr:col>
      <xdr:colOff>526760</xdr:colOff>
      <xdr:row>10</xdr:row>
      <xdr:rowOff>69017</xdr:rowOff>
    </xdr:from>
    <xdr:to>
      <xdr:col>2</xdr:col>
      <xdr:colOff>684926</xdr:colOff>
      <xdr:row>12</xdr:row>
      <xdr:rowOff>80461</xdr:rowOff>
    </xdr:to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03CCE8CE-3567-4357-A5AE-343A610F81FA}"/>
            </a:ext>
          </a:extLst>
        </xdr:cNvPr>
        <xdr:cNvSpPr txBox="1"/>
      </xdr:nvSpPr>
      <xdr:spPr bwMode="auto">
        <a:xfrm>
          <a:off x="742660" y="1745417"/>
          <a:ext cx="729666" cy="3416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en-US" altLang="ja-JP" sz="2000" b="1"/>
            <a:t>ℓ</a:t>
          </a:r>
          <a:r>
            <a:rPr kumimoji="1" lang="en-US" altLang="ja-JP" sz="2000" b="1" baseline="-25000"/>
            <a:t>1 cm</a:t>
          </a:r>
          <a:endParaRPr kumimoji="1" lang="ja-JP" altLang="en-US" sz="2000" b="1" baseline="-25000"/>
        </a:p>
      </xdr:txBody>
    </xdr:sp>
    <xdr:clientData/>
  </xdr:twoCellAnchor>
  <xdr:twoCellAnchor>
    <xdr:from>
      <xdr:col>1</xdr:col>
      <xdr:colOff>292486</xdr:colOff>
      <xdr:row>13</xdr:row>
      <xdr:rowOff>65599</xdr:rowOff>
    </xdr:from>
    <xdr:to>
      <xdr:col>2</xdr:col>
      <xdr:colOff>520446</xdr:colOff>
      <xdr:row>15</xdr:row>
      <xdr:rowOff>74745</xdr:rowOff>
    </xdr:to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84B0E4DA-B99D-4C74-8B3F-4A8B353E9FC9}"/>
            </a:ext>
          </a:extLst>
        </xdr:cNvPr>
        <xdr:cNvSpPr txBox="1"/>
      </xdr:nvSpPr>
      <xdr:spPr bwMode="auto">
        <a:xfrm>
          <a:off x="508386" y="2237299"/>
          <a:ext cx="799460" cy="3393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en-US" altLang="ja-JP" sz="2000" b="1"/>
            <a:t>ℓ</a:t>
          </a:r>
          <a:r>
            <a:rPr kumimoji="1" lang="en-US" altLang="ja-JP" sz="2000" b="1" baseline="-25000"/>
            <a:t>2 cm</a:t>
          </a:r>
          <a:endParaRPr kumimoji="1" lang="ja-JP" altLang="en-US" sz="2000" b="1" baseline="-25000"/>
        </a:p>
      </xdr:txBody>
    </xdr:sp>
    <xdr:clientData/>
  </xdr:twoCellAnchor>
  <xdr:twoCellAnchor editAs="absolute">
    <xdr:from>
      <xdr:col>3</xdr:col>
      <xdr:colOff>47624</xdr:colOff>
      <xdr:row>12</xdr:row>
      <xdr:rowOff>74201</xdr:rowOff>
    </xdr:from>
    <xdr:to>
      <xdr:col>3</xdr:col>
      <xdr:colOff>164987</xdr:colOff>
      <xdr:row>13</xdr:row>
      <xdr:rowOff>17977</xdr:rowOff>
    </xdr:to>
    <xdr:sp macro="" textlink="" fLocksText="0">
      <xdr:nvSpPr>
        <xdr:cNvPr id="64" name="ドーナツ 2">
          <a:extLst>
            <a:ext uri="{FF2B5EF4-FFF2-40B4-BE49-F238E27FC236}">
              <a16:creationId xmlns:a16="http://schemas.microsoft.com/office/drawing/2014/main" id="{13217C12-F130-44CC-A66A-3175AE8E97AC}"/>
            </a:ext>
          </a:extLst>
        </xdr:cNvPr>
        <xdr:cNvSpPr>
          <a:spLocks noChangeAspect="1"/>
        </xdr:cNvSpPr>
      </xdr:nvSpPr>
      <xdr:spPr bwMode="auto">
        <a:xfrm>
          <a:off x="1819274" y="2252251"/>
          <a:ext cx="117363" cy="108876"/>
        </a:xfrm>
        <a:prstGeom prst="don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 fLocksWithSheet="0"/>
  </xdr:twoCellAnchor>
  <xdr:twoCellAnchor editAs="absolute">
    <xdr:from>
      <xdr:col>3</xdr:col>
      <xdr:colOff>27916</xdr:colOff>
      <xdr:row>17</xdr:row>
      <xdr:rowOff>160475</xdr:rowOff>
    </xdr:from>
    <xdr:to>
      <xdr:col>3</xdr:col>
      <xdr:colOff>144565</xdr:colOff>
      <xdr:row>18</xdr:row>
      <xdr:rowOff>101076</xdr:rowOff>
    </xdr:to>
    <xdr:sp macro="" textlink="" fLocksText="0">
      <xdr:nvSpPr>
        <xdr:cNvPr id="65" name="ドーナツ 2">
          <a:extLst>
            <a:ext uri="{FF2B5EF4-FFF2-40B4-BE49-F238E27FC236}">
              <a16:creationId xmlns:a16="http://schemas.microsoft.com/office/drawing/2014/main" id="{9C11D973-62A4-46D6-ABC4-5B322AABF319}"/>
            </a:ext>
          </a:extLst>
        </xdr:cNvPr>
        <xdr:cNvSpPr>
          <a:spLocks noChangeAspect="1"/>
        </xdr:cNvSpPr>
      </xdr:nvSpPr>
      <xdr:spPr bwMode="auto">
        <a:xfrm>
          <a:off x="1799566" y="3164025"/>
          <a:ext cx="116649" cy="105701"/>
        </a:xfrm>
        <a:prstGeom prst="don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 fLock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9</xdr:row>
      <xdr:rowOff>160940</xdr:rowOff>
    </xdr:from>
    <xdr:to>
      <xdr:col>8</xdr:col>
      <xdr:colOff>247650</xdr:colOff>
      <xdr:row>20</xdr:row>
      <xdr:rowOff>160940</xdr:rowOff>
    </xdr:to>
    <xdr:grpSp>
      <xdr:nvGrpSpPr>
        <xdr:cNvPr id="35" name="グループ化 6">
          <a:extLst>
            <a:ext uri="{FF2B5EF4-FFF2-40B4-BE49-F238E27FC236}">
              <a16:creationId xmlns:a16="http://schemas.microsoft.com/office/drawing/2014/main" id="{636BA5FD-2A9D-4E2A-B353-29C6679FC678}"/>
            </a:ext>
          </a:extLst>
        </xdr:cNvPr>
        <xdr:cNvGrpSpPr>
          <a:grpSpLocks/>
        </xdr:cNvGrpSpPr>
      </xdr:nvGrpSpPr>
      <xdr:grpSpPr bwMode="auto">
        <a:xfrm>
          <a:off x="387350" y="1843690"/>
          <a:ext cx="5480050" cy="1816100"/>
          <a:chOff x="274320" y="960120"/>
          <a:chExt cx="5608319" cy="2537460"/>
        </a:xfrm>
      </xdr:grpSpPr>
      <xdr:cxnSp macro="">
        <xdr:nvCxnSpPr>
          <xdr:cNvPr id="36" name="直線コネクタ 35">
            <a:extLst>
              <a:ext uri="{FF2B5EF4-FFF2-40B4-BE49-F238E27FC236}">
                <a16:creationId xmlns:a16="http://schemas.microsoft.com/office/drawing/2014/main" id="{D0AC9BF6-CD69-4544-9623-25FCCB817583}"/>
              </a:ext>
            </a:extLst>
          </xdr:cNvPr>
          <xdr:cNvCxnSpPr/>
        </xdr:nvCxnSpPr>
        <xdr:spPr>
          <a:xfrm flipH="1">
            <a:off x="274320" y="977804"/>
            <a:ext cx="1073518" cy="0"/>
          </a:xfrm>
          <a:prstGeom prst="line">
            <a:avLst/>
          </a:prstGeom>
          <a:ln w="158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7" name="直線矢印コネクタ 36">
            <a:extLst>
              <a:ext uri="{FF2B5EF4-FFF2-40B4-BE49-F238E27FC236}">
                <a16:creationId xmlns:a16="http://schemas.microsoft.com/office/drawing/2014/main" id="{159EF6DF-AAA6-41F3-B0AD-2BE0597A1F25}"/>
              </a:ext>
            </a:extLst>
          </xdr:cNvPr>
          <xdr:cNvCxnSpPr/>
        </xdr:nvCxnSpPr>
        <xdr:spPr>
          <a:xfrm flipH="1">
            <a:off x="684209" y="977803"/>
            <a:ext cx="0" cy="657378"/>
          </a:xfrm>
          <a:prstGeom prst="straightConnector1">
            <a:avLst/>
          </a:prstGeom>
          <a:ln w="12700">
            <a:solidFill>
              <a:schemeClr val="tx1"/>
            </a:solidFill>
            <a:headEnd type="arrow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38" name="グループ化 56">
            <a:extLst>
              <a:ext uri="{FF2B5EF4-FFF2-40B4-BE49-F238E27FC236}">
                <a16:creationId xmlns:a16="http://schemas.microsoft.com/office/drawing/2014/main" id="{ED3F8B85-CABC-4DEA-94E5-A04309BDD4E1}"/>
              </a:ext>
            </a:extLst>
          </xdr:cNvPr>
          <xdr:cNvGrpSpPr>
            <a:grpSpLocks/>
          </xdr:cNvGrpSpPr>
        </xdr:nvGrpSpPr>
        <xdr:grpSpPr bwMode="auto">
          <a:xfrm>
            <a:off x="1315307" y="960120"/>
            <a:ext cx="4567332" cy="2537460"/>
            <a:chOff x="789444" y="1036320"/>
            <a:chExt cx="4696955" cy="2628900"/>
          </a:xfrm>
        </xdr:grpSpPr>
        <xdr:sp macro="" textlink="">
          <xdr:nvSpPr>
            <xdr:cNvPr id="42" name="正方形/長方形 41">
              <a:extLst>
                <a:ext uri="{FF2B5EF4-FFF2-40B4-BE49-F238E27FC236}">
                  <a16:creationId xmlns:a16="http://schemas.microsoft.com/office/drawing/2014/main" id="{676DE310-06A3-4216-BBDB-AF2DFAD2B4E3}"/>
                </a:ext>
              </a:extLst>
            </xdr:cNvPr>
            <xdr:cNvSpPr/>
          </xdr:nvSpPr>
          <xdr:spPr>
            <a:xfrm>
              <a:off x="789444" y="1036320"/>
              <a:ext cx="4696955" cy="2628900"/>
            </a:xfrm>
            <a:prstGeom prst="rect">
              <a:avLst/>
            </a:prstGeom>
            <a:ln w="38100" cmpd="dbl">
              <a:solidFill>
                <a:schemeClr val="tx1"/>
              </a:solidFill>
            </a:ln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grpSp>
          <xdr:nvGrpSpPr>
            <xdr:cNvPr id="43" name="グループ化 5">
              <a:extLst>
                <a:ext uri="{FF2B5EF4-FFF2-40B4-BE49-F238E27FC236}">
                  <a16:creationId xmlns:a16="http://schemas.microsoft.com/office/drawing/2014/main" id="{E9086D0C-EC91-4B21-9C46-4A3B6F4D618F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68679" y="1127760"/>
              <a:ext cx="815341" cy="2468880"/>
              <a:chOff x="1051560" y="807720"/>
              <a:chExt cx="708750" cy="2430780"/>
            </a:xfrm>
          </xdr:grpSpPr>
          <xdr:sp macro="" textlink="">
            <xdr:nvSpPr>
              <xdr:cNvPr id="58" name="フローチャート: 処理 57">
                <a:extLst>
                  <a:ext uri="{FF2B5EF4-FFF2-40B4-BE49-F238E27FC236}">
                    <a16:creationId xmlns:a16="http://schemas.microsoft.com/office/drawing/2014/main" id="{E9283FF1-F6BB-42EA-985B-76A4C6D9FFA5}"/>
                  </a:ext>
                </a:extLst>
              </xdr:cNvPr>
              <xdr:cNvSpPr/>
            </xdr:nvSpPr>
            <xdr:spPr>
              <a:xfrm>
                <a:off x="1046661" y="789839"/>
                <a:ext cx="709566" cy="1217508"/>
              </a:xfrm>
              <a:prstGeom prst="flowChartProcess">
                <a:avLst/>
              </a:prstGeom>
            </xdr:spPr>
            <xdr:style>
              <a:lnRef idx="2">
                <a:schemeClr val="accent6"/>
              </a:lnRef>
              <a:fillRef idx="1">
                <a:schemeClr val="lt1"/>
              </a:fillRef>
              <a:effectRef idx="0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  <xdr:sp macro="" textlink="">
            <xdr:nvSpPr>
              <xdr:cNvPr id="59" name="フローチャート: 処理 58">
                <a:extLst>
                  <a:ext uri="{FF2B5EF4-FFF2-40B4-BE49-F238E27FC236}">
                    <a16:creationId xmlns:a16="http://schemas.microsoft.com/office/drawing/2014/main" id="{4830AC20-E212-44F2-B629-09C89DAF33DE}"/>
                  </a:ext>
                </a:extLst>
              </xdr:cNvPr>
              <xdr:cNvSpPr/>
            </xdr:nvSpPr>
            <xdr:spPr>
              <a:xfrm>
                <a:off x="1046661" y="2043421"/>
                <a:ext cx="697934" cy="1217508"/>
              </a:xfrm>
              <a:prstGeom prst="flowChartProcess">
                <a:avLst/>
              </a:prstGeom>
            </xdr:spPr>
            <xdr:style>
              <a:lnRef idx="2">
                <a:schemeClr val="accent6"/>
              </a:lnRef>
              <a:fillRef idx="1">
                <a:schemeClr val="lt1"/>
              </a:fillRef>
              <a:effectRef idx="0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</xdr:grpSp>
        <xdr:grpSp>
          <xdr:nvGrpSpPr>
            <xdr:cNvPr id="44" name="グループ化 6">
              <a:extLst>
                <a:ext uri="{FF2B5EF4-FFF2-40B4-BE49-F238E27FC236}">
                  <a16:creationId xmlns:a16="http://schemas.microsoft.com/office/drawing/2014/main" id="{2424931C-7C49-4CB1-A2A9-45CE8DA01A79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767840" y="1120140"/>
              <a:ext cx="731520" cy="2476500"/>
              <a:chOff x="1051560" y="807720"/>
              <a:chExt cx="1021080" cy="2430780"/>
            </a:xfrm>
          </xdr:grpSpPr>
          <xdr:sp macro="" textlink="">
            <xdr:nvSpPr>
              <xdr:cNvPr id="56" name="フローチャート: 処理 55">
                <a:extLst>
                  <a:ext uri="{FF2B5EF4-FFF2-40B4-BE49-F238E27FC236}">
                    <a16:creationId xmlns:a16="http://schemas.microsoft.com/office/drawing/2014/main" id="{F23BE675-2524-4AA2-8145-A662E71A6840}"/>
                  </a:ext>
                </a:extLst>
              </xdr:cNvPr>
              <xdr:cNvSpPr/>
            </xdr:nvSpPr>
            <xdr:spPr>
              <a:xfrm>
                <a:off x="1049416" y="806365"/>
                <a:ext cx="980623" cy="1204770"/>
              </a:xfrm>
              <a:prstGeom prst="flowChartProcess">
                <a:avLst/>
              </a:prstGeom>
            </xdr:spPr>
            <xdr:style>
              <a:lnRef idx="2">
                <a:schemeClr val="accent6"/>
              </a:lnRef>
              <a:fillRef idx="1">
                <a:schemeClr val="lt1"/>
              </a:fillRef>
              <a:effectRef idx="0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  <xdr:sp macro="" textlink="">
            <xdr:nvSpPr>
              <xdr:cNvPr id="57" name="フローチャート: 処理 56">
                <a:extLst>
                  <a:ext uri="{FF2B5EF4-FFF2-40B4-BE49-F238E27FC236}">
                    <a16:creationId xmlns:a16="http://schemas.microsoft.com/office/drawing/2014/main" id="{2141A920-309F-4A40-9731-4E6913FD9C10}"/>
                  </a:ext>
                </a:extLst>
              </xdr:cNvPr>
              <xdr:cNvSpPr/>
            </xdr:nvSpPr>
            <xdr:spPr>
              <a:xfrm>
                <a:off x="1049416" y="2056089"/>
                <a:ext cx="980623" cy="1204770"/>
              </a:xfrm>
              <a:prstGeom prst="flowChartProcess">
                <a:avLst/>
              </a:prstGeom>
            </xdr:spPr>
            <xdr:style>
              <a:lnRef idx="2">
                <a:schemeClr val="accent6"/>
              </a:lnRef>
              <a:fillRef idx="1">
                <a:schemeClr val="lt1"/>
              </a:fillRef>
              <a:effectRef idx="0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</xdr:grpSp>
        <xdr:grpSp>
          <xdr:nvGrpSpPr>
            <xdr:cNvPr id="45" name="グループ化 9">
              <a:extLst>
                <a:ext uri="{FF2B5EF4-FFF2-40B4-BE49-F238E27FC236}">
                  <a16:creationId xmlns:a16="http://schemas.microsoft.com/office/drawing/2014/main" id="{FB2481F5-283B-41E8-BA13-25D9A7A9C754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575560" y="1112520"/>
              <a:ext cx="693420" cy="2468880"/>
              <a:chOff x="1051560" y="807720"/>
              <a:chExt cx="1021080" cy="2430780"/>
            </a:xfrm>
          </xdr:grpSpPr>
          <xdr:sp macro="" textlink="">
            <xdr:nvSpPr>
              <xdr:cNvPr id="54" name="フローチャート: 処理 53">
                <a:extLst>
                  <a:ext uri="{FF2B5EF4-FFF2-40B4-BE49-F238E27FC236}">
                    <a16:creationId xmlns:a16="http://schemas.microsoft.com/office/drawing/2014/main" id="{55AEF823-3BB2-4795-BE5A-C9E0616069CF}"/>
                  </a:ext>
                </a:extLst>
              </xdr:cNvPr>
              <xdr:cNvSpPr/>
            </xdr:nvSpPr>
            <xdr:spPr>
              <a:xfrm>
                <a:off x="1052050" y="804844"/>
                <a:ext cx="985242" cy="1190452"/>
              </a:xfrm>
              <a:prstGeom prst="flowChartProcess">
                <a:avLst/>
              </a:prstGeom>
              <a:ln>
                <a:prstDash val="sysDash"/>
              </a:ln>
            </xdr:spPr>
            <xdr:style>
              <a:lnRef idx="2">
                <a:schemeClr val="accent6"/>
              </a:lnRef>
              <a:fillRef idx="1">
                <a:schemeClr val="lt1"/>
              </a:fillRef>
              <a:effectRef idx="0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  <xdr:sp macro="" textlink="">
            <xdr:nvSpPr>
              <xdr:cNvPr id="55" name="フローチャート: 処理 54">
                <a:extLst>
                  <a:ext uri="{FF2B5EF4-FFF2-40B4-BE49-F238E27FC236}">
                    <a16:creationId xmlns:a16="http://schemas.microsoft.com/office/drawing/2014/main" id="{B96194BB-5419-4130-997E-F80517EA9440}"/>
                  </a:ext>
                </a:extLst>
              </xdr:cNvPr>
              <xdr:cNvSpPr/>
            </xdr:nvSpPr>
            <xdr:spPr>
              <a:xfrm>
                <a:off x="1052050" y="2040389"/>
                <a:ext cx="985242" cy="1199470"/>
              </a:xfrm>
              <a:prstGeom prst="flowChartProcess">
                <a:avLst/>
              </a:prstGeom>
              <a:ln>
                <a:prstDash val="sysDash"/>
              </a:ln>
            </xdr:spPr>
            <xdr:style>
              <a:lnRef idx="2">
                <a:schemeClr val="accent6"/>
              </a:lnRef>
              <a:fillRef idx="1">
                <a:schemeClr val="lt1"/>
              </a:fillRef>
              <a:effectRef idx="0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</xdr:grpSp>
        <xdr:grpSp>
          <xdr:nvGrpSpPr>
            <xdr:cNvPr id="46" name="グループ化 45">
              <a:extLst>
                <a:ext uri="{FF2B5EF4-FFF2-40B4-BE49-F238E27FC236}">
                  <a16:creationId xmlns:a16="http://schemas.microsoft.com/office/drawing/2014/main" id="{25F081EE-1F6C-43EE-86B2-BC167C1AD05D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4465320" y="1089660"/>
              <a:ext cx="952500" cy="2514600"/>
              <a:chOff x="1051560" y="769620"/>
              <a:chExt cx="1021080" cy="2514600"/>
            </a:xfrm>
          </xdr:grpSpPr>
          <xdr:sp macro="" textlink="">
            <xdr:nvSpPr>
              <xdr:cNvPr id="52" name="フローチャート: 処理 51">
                <a:extLst>
                  <a:ext uri="{FF2B5EF4-FFF2-40B4-BE49-F238E27FC236}">
                    <a16:creationId xmlns:a16="http://schemas.microsoft.com/office/drawing/2014/main" id="{EBB440BF-4C3B-4709-A334-49D70B0D8EC5}"/>
                  </a:ext>
                </a:extLst>
              </xdr:cNvPr>
              <xdr:cNvSpPr/>
            </xdr:nvSpPr>
            <xdr:spPr>
              <a:xfrm>
                <a:off x="1048755" y="771240"/>
                <a:ext cx="1040021" cy="1199951"/>
              </a:xfrm>
              <a:prstGeom prst="flowChartProcess">
                <a:avLst/>
              </a:prstGeom>
            </xdr:spPr>
            <xdr:style>
              <a:lnRef idx="2">
                <a:schemeClr val="accent6"/>
              </a:lnRef>
              <a:fillRef idx="1">
                <a:schemeClr val="lt1"/>
              </a:fillRef>
              <a:effectRef idx="0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  <xdr:sp macro="" textlink="">
            <xdr:nvSpPr>
              <xdr:cNvPr id="53" name="フローチャート: 処理 52">
                <a:extLst>
                  <a:ext uri="{FF2B5EF4-FFF2-40B4-BE49-F238E27FC236}">
                    <a16:creationId xmlns:a16="http://schemas.microsoft.com/office/drawing/2014/main" id="{02B10F27-C232-40F6-A6F7-E22C90A6B1D8}"/>
                  </a:ext>
                </a:extLst>
              </xdr:cNvPr>
              <xdr:cNvSpPr/>
            </xdr:nvSpPr>
            <xdr:spPr>
              <a:xfrm>
                <a:off x="1048755" y="2026150"/>
                <a:ext cx="1040021" cy="1254910"/>
              </a:xfrm>
              <a:prstGeom prst="flowChartProcess">
                <a:avLst/>
              </a:prstGeom>
            </xdr:spPr>
            <xdr:style>
              <a:lnRef idx="2">
                <a:schemeClr val="accent6"/>
              </a:lnRef>
              <a:fillRef idx="1">
                <a:schemeClr val="lt1"/>
              </a:fillRef>
              <a:effectRef idx="0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</xdr:grpSp>
        <xdr:sp macro="" textlink="">
          <xdr:nvSpPr>
            <xdr:cNvPr id="47" name="テキスト ボックス 46">
              <a:extLst>
                <a:ext uri="{FF2B5EF4-FFF2-40B4-BE49-F238E27FC236}">
                  <a16:creationId xmlns:a16="http://schemas.microsoft.com/office/drawing/2014/main" id="{01F8DF2E-4BE1-49FB-81E6-0F18F9B25E97}"/>
                </a:ext>
              </a:extLst>
            </xdr:cNvPr>
            <xdr:cNvSpPr txBox="1"/>
          </xdr:nvSpPr>
          <xdr:spPr>
            <a:xfrm>
              <a:off x="1077150" y="2446949"/>
              <a:ext cx="367995" cy="448837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 anchorCtr="0"/>
            <a:lstStyle/>
            <a:p>
              <a:r>
                <a:rPr kumimoji="1" lang="ja-JP" altLang="en-US" sz="2000" b="1"/>
                <a:t>２</a:t>
              </a:r>
            </a:p>
          </xdr:txBody>
        </xdr:sp>
        <xdr:sp macro="" textlink="">
          <xdr:nvSpPr>
            <xdr:cNvPr id="48" name="テキスト ボックス 47">
              <a:extLst>
                <a:ext uri="{FF2B5EF4-FFF2-40B4-BE49-F238E27FC236}">
                  <a16:creationId xmlns:a16="http://schemas.microsoft.com/office/drawing/2014/main" id="{C1C738FA-360B-41D9-B485-CB600B94B9AB}"/>
                </a:ext>
              </a:extLst>
            </xdr:cNvPr>
            <xdr:cNvSpPr txBox="1"/>
          </xdr:nvSpPr>
          <xdr:spPr>
            <a:xfrm>
              <a:off x="1090531" y="1192039"/>
              <a:ext cx="441594" cy="439677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 anchorCtr="0"/>
            <a:lstStyle/>
            <a:p>
              <a:r>
                <a:rPr kumimoji="1" lang="ja-JP" altLang="en-US" sz="2000" b="1"/>
                <a:t>１</a:t>
              </a:r>
            </a:p>
          </xdr:txBody>
        </xdr:sp>
        <xdr:grpSp>
          <xdr:nvGrpSpPr>
            <xdr:cNvPr id="49" name="グループ化 45">
              <a:extLst>
                <a:ext uri="{FF2B5EF4-FFF2-40B4-BE49-F238E27FC236}">
                  <a16:creationId xmlns:a16="http://schemas.microsoft.com/office/drawing/2014/main" id="{8ED102BA-49B0-4590-9E95-E90D2C277116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741420" y="1082040"/>
              <a:ext cx="640080" cy="2529840"/>
              <a:chOff x="1051560" y="807720"/>
              <a:chExt cx="1021080" cy="2430780"/>
            </a:xfrm>
          </xdr:grpSpPr>
          <xdr:sp macro="" textlink="">
            <xdr:nvSpPr>
              <xdr:cNvPr id="50" name="フローチャート: 処理 49">
                <a:extLst>
                  <a:ext uri="{FF2B5EF4-FFF2-40B4-BE49-F238E27FC236}">
                    <a16:creationId xmlns:a16="http://schemas.microsoft.com/office/drawing/2014/main" id="{6AD99058-EEE6-4D0B-A9F0-052A25E2BC37}"/>
                  </a:ext>
                </a:extLst>
              </xdr:cNvPr>
              <xdr:cNvSpPr/>
            </xdr:nvSpPr>
            <xdr:spPr>
              <a:xfrm>
                <a:off x="1049447" y="807796"/>
                <a:ext cx="1024652" cy="1188170"/>
              </a:xfrm>
              <a:prstGeom prst="flowChartProcess">
                <a:avLst/>
              </a:prstGeom>
              <a:ln>
                <a:prstDash val="sysDash"/>
              </a:ln>
            </xdr:spPr>
            <xdr:style>
              <a:lnRef idx="2">
                <a:schemeClr val="accent6"/>
              </a:lnRef>
              <a:fillRef idx="1">
                <a:schemeClr val="lt1"/>
              </a:fillRef>
              <a:effectRef idx="0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  <xdr:sp macro="" textlink="">
            <xdr:nvSpPr>
              <xdr:cNvPr id="51" name="フローチャート: 処理 50">
                <a:extLst>
                  <a:ext uri="{FF2B5EF4-FFF2-40B4-BE49-F238E27FC236}">
                    <a16:creationId xmlns:a16="http://schemas.microsoft.com/office/drawing/2014/main" id="{F80C364E-33B8-480A-9F47-56800E08A5D8}"/>
                  </a:ext>
                </a:extLst>
              </xdr:cNvPr>
              <xdr:cNvSpPr/>
            </xdr:nvSpPr>
            <xdr:spPr>
              <a:xfrm>
                <a:off x="1049447" y="2039972"/>
                <a:ext cx="1024652" cy="1196971"/>
              </a:xfrm>
              <a:prstGeom prst="flowChartProcess">
                <a:avLst/>
              </a:prstGeom>
              <a:ln>
                <a:prstDash val="sysDash"/>
              </a:ln>
            </xdr:spPr>
            <xdr:style>
              <a:lnRef idx="2">
                <a:schemeClr val="accent6"/>
              </a:lnRef>
              <a:fillRef idx="1">
                <a:schemeClr val="lt1"/>
              </a:fillRef>
              <a:effectRef idx="0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</xdr:grpSp>
      </xdr:grpSp>
      <xdr:cxnSp macro="">
        <xdr:nvCxnSpPr>
          <xdr:cNvPr id="39" name="直線コネクタ 38">
            <a:extLst>
              <a:ext uri="{FF2B5EF4-FFF2-40B4-BE49-F238E27FC236}">
                <a16:creationId xmlns:a16="http://schemas.microsoft.com/office/drawing/2014/main" id="{2C91D17F-228F-4854-AF04-E88212E040A2}"/>
              </a:ext>
            </a:extLst>
          </xdr:cNvPr>
          <xdr:cNvCxnSpPr/>
        </xdr:nvCxnSpPr>
        <xdr:spPr>
          <a:xfrm flipH="1">
            <a:off x="287332" y="2878687"/>
            <a:ext cx="1750161" cy="0"/>
          </a:xfrm>
          <a:prstGeom prst="line">
            <a:avLst/>
          </a:prstGeom>
          <a:ln w="15875">
            <a:prstDash val="lgDash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0" name="直線矢印コネクタ 39">
            <a:extLst>
              <a:ext uri="{FF2B5EF4-FFF2-40B4-BE49-F238E27FC236}">
                <a16:creationId xmlns:a16="http://schemas.microsoft.com/office/drawing/2014/main" id="{1E6373FB-AA13-446D-809B-607D539A2B0F}"/>
              </a:ext>
            </a:extLst>
          </xdr:cNvPr>
          <xdr:cNvCxnSpPr/>
        </xdr:nvCxnSpPr>
        <xdr:spPr>
          <a:xfrm flipH="1">
            <a:off x="443479" y="977803"/>
            <a:ext cx="0" cy="1900885"/>
          </a:xfrm>
          <a:prstGeom prst="straightConnector1">
            <a:avLst/>
          </a:prstGeom>
          <a:ln w="12700">
            <a:solidFill>
              <a:schemeClr val="tx1"/>
            </a:solidFill>
            <a:headEnd type="arrow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" name="直線コネクタ 40">
            <a:extLst>
              <a:ext uri="{FF2B5EF4-FFF2-40B4-BE49-F238E27FC236}">
                <a16:creationId xmlns:a16="http://schemas.microsoft.com/office/drawing/2014/main" id="{86649251-EBF5-41CD-BAC4-73BA8D3917CA}"/>
              </a:ext>
            </a:extLst>
          </xdr:cNvPr>
          <xdr:cNvCxnSpPr/>
        </xdr:nvCxnSpPr>
        <xdr:spPr>
          <a:xfrm flipH="1">
            <a:off x="599629" y="1614378"/>
            <a:ext cx="1385814" cy="0"/>
          </a:xfrm>
          <a:prstGeom prst="line">
            <a:avLst/>
          </a:prstGeom>
          <a:ln w="15875">
            <a:prstDash val="lgDash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719735</xdr:colOff>
      <xdr:row>8</xdr:row>
      <xdr:rowOff>15302</xdr:rowOff>
    </xdr:from>
    <xdr:to>
      <xdr:col>2</xdr:col>
      <xdr:colOff>824559</xdr:colOff>
      <xdr:row>8</xdr:row>
      <xdr:rowOff>124178</xdr:rowOff>
    </xdr:to>
    <xdr:sp macro="" textlink="">
      <xdr:nvSpPr>
        <xdr:cNvPr id="60" name="ドーナツ 2">
          <a:extLst>
            <a:ext uri="{FF2B5EF4-FFF2-40B4-BE49-F238E27FC236}">
              <a16:creationId xmlns:a16="http://schemas.microsoft.com/office/drawing/2014/main" id="{A2498E5A-C476-4C38-AF0B-CDE417755D89}"/>
            </a:ext>
          </a:extLst>
        </xdr:cNvPr>
        <xdr:cNvSpPr/>
      </xdr:nvSpPr>
      <xdr:spPr bwMode="auto">
        <a:xfrm>
          <a:off x="1507135" y="1361502"/>
          <a:ext cx="104824" cy="108876"/>
        </a:xfrm>
        <a:prstGeom prst="don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792468</xdr:colOff>
      <xdr:row>7</xdr:row>
      <xdr:rowOff>76200</xdr:rowOff>
    </xdr:from>
    <xdr:to>
      <xdr:col>6</xdr:col>
      <xdr:colOff>11716</xdr:colOff>
      <xdr:row>9</xdr:row>
      <xdr:rowOff>76200</xdr:rowOff>
    </xdr:to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70E9B8B7-B5F1-4623-8DDD-53FFB9DD575B}"/>
            </a:ext>
          </a:extLst>
        </xdr:cNvPr>
        <xdr:cNvSpPr txBox="1"/>
      </xdr:nvSpPr>
      <xdr:spPr bwMode="auto">
        <a:xfrm>
          <a:off x="1579868" y="1257300"/>
          <a:ext cx="2387898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200" b="1"/>
            <a:t>：</a:t>
          </a:r>
          <a:r>
            <a:rPr kumimoji="1" lang="ja-JP" altLang="en-US" sz="1200" b="1" baseline="0"/>
            <a:t> 貨物</a:t>
          </a:r>
          <a:r>
            <a:rPr kumimoji="1" lang="ja-JP" altLang="en-US" sz="1200" b="1"/>
            <a:t>の重心位置</a:t>
          </a:r>
        </a:p>
      </xdr:txBody>
    </xdr:sp>
    <xdr:clientData/>
  </xdr:twoCellAnchor>
  <xdr:twoCellAnchor>
    <xdr:from>
      <xdr:col>1</xdr:col>
      <xdr:colOff>533110</xdr:colOff>
      <xdr:row>10</xdr:row>
      <xdr:rowOff>75367</xdr:rowOff>
    </xdr:from>
    <xdr:to>
      <xdr:col>2</xdr:col>
      <xdr:colOff>691276</xdr:colOff>
      <xdr:row>12</xdr:row>
      <xdr:rowOff>86811</xdr:rowOff>
    </xdr:to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222F2A9A-8AA2-4EA9-A3E7-2E91D2B92BB9}"/>
            </a:ext>
          </a:extLst>
        </xdr:cNvPr>
        <xdr:cNvSpPr txBox="1"/>
      </xdr:nvSpPr>
      <xdr:spPr bwMode="auto">
        <a:xfrm>
          <a:off x="749010" y="1751767"/>
          <a:ext cx="729666" cy="3416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en-US" altLang="ja-JP" sz="2000" b="1"/>
            <a:t>ℓ</a:t>
          </a:r>
          <a:r>
            <a:rPr kumimoji="1" lang="en-US" altLang="ja-JP" sz="2000" b="1" baseline="-25000"/>
            <a:t>1 cm</a:t>
          </a:r>
          <a:endParaRPr kumimoji="1" lang="ja-JP" altLang="en-US" sz="2000" b="1" baseline="-25000"/>
        </a:p>
      </xdr:txBody>
    </xdr:sp>
    <xdr:clientData/>
  </xdr:twoCellAnchor>
  <xdr:twoCellAnchor>
    <xdr:from>
      <xdr:col>1</xdr:col>
      <xdr:colOff>298836</xdr:colOff>
      <xdr:row>13</xdr:row>
      <xdr:rowOff>71949</xdr:rowOff>
    </xdr:from>
    <xdr:to>
      <xdr:col>2</xdr:col>
      <xdr:colOff>526796</xdr:colOff>
      <xdr:row>15</xdr:row>
      <xdr:rowOff>81095</xdr:rowOff>
    </xdr:to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1767D5DF-67EB-4495-9831-CAF2C0FEFBCC}"/>
            </a:ext>
          </a:extLst>
        </xdr:cNvPr>
        <xdr:cNvSpPr txBox="1"/>
      </xdr:nvSpPr>
      <xdr:spPr bwMode="auto">
        <a:xfrm>
          <a:off x="514736" y="2243649"/>
          <a:ext cx="799460" cy="3393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en-US" altLang="ja-JP" sz="2000" b="1"/>
            <a:t>ℓ</a:t>
          </a:r>
          <a:r>
            <a:rPr kumimoji="1" lang="en-US" altLang="ja-JP" sz="2000" b="1" baseline="-25000"/>
            <a:t>2 cm</a:t>
          </a:r>
          <a:endParaRPr kumimoji="1" lang="ja-JP" altLang="en-US" sz="2000" b="1" baseline="-25000"/>
        </a:p>
      </xdr:txBody>
    </xdr:sp>
    <xdr:clientData/>
  </xdr:twoCellAnchor>
  <xdr:twoCellAnchor editAs="absolute">
    <xdr:from>
      <xdr:col>3</xdr:col>
      <xdr:colOff>47624</xdr:colOff>
      <xdr:row>12</xdr:row>
      <xdr:rowOff>80551</xdr:rowOff>
    </xdr:from>
    <xdr:to>
      <xdr:col>3</xdr:col>
      <xdr:colOff>164987</xdr:colOff>
      <xdr:row>13</xdr:row>
      <xdr:rowOff>24327</xdr:rowOff>
    </xdr:to>
    <xdr:sp macro="" textlink="" fLocksText="0">
      <xdr:nvSpPr>
        <xdr:cNvPr id="64" name="ドーナツ 2">
          <a:extLst>
            <a:ext uri="{FF2B5EF4-FFF2-40B4-BE49-F238E27FC236}">
              <a16:creationId xmlns:a16="http://schemas.microsoft.com/office/drawing/2014/main" id="{AA62D877-BF59-4506-AFAF-B3317936AD20}"/>
            </a:ext>
          </a:extLst>
        </xdr:cNvPr>
        <xdr:cNvSpPr>
          <a:spLocks noChangeAspect="1"/>
        </xdr:cNvSpPr>
      </xdr:nvSpPr>
      <xdr:spPr bwMode="auto">
        <a:xfrm>
          <a:off x="1819274" y="2258601"/>
          <a:ext cx="117363" cy="108876"/>
        </a:xfrm>
        <a:prstGeom prst="don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 fLocksWithSheet="0"/>
  </xdr:twoCellAnchor>
  <xdr:twoCellAnchor editAs="absolute">
    <xdr:from>
      <xdr:col>3</xdr:col>
      <xdr:colOff>37441</xdr:colOff>
      <xdr:row>18</xdr:row>
      <xdr:rowOff>14425</xdr:rowOff>
    </xdr:from>
    <xdr:to>
      <xdr:col>3</xdr:col>
      <xdr:colOff>144565</xdr:colOff>
      <xdr:row>18</xdr:row>
      <xdr:rowOff>116951</xdr:rowOff>
    </xdr:to>
    <xdr:sp macro="" textlink="" fLocksText="0">
      <xdr:nvSpPr>
        <xdr:cNvPr id="65" name="ドーナツ 2">
          <a:extLst>
            <a:ext uri="{FF2B5EF4-FFF2-40B4-BE49-F238E27FC236}">
              <a16:creationId xmlns:a16="http://schemas.microsoft.com/office/drawing/2014/main" id="{7BF7FA08-1371-484D-92F4-3C1FC362CAB1}"/>
            </a:ext>
          </a:extLst>
        </xdr:cNvPr>
        <xdr:cNvSpPr>
          <a:spLocks noChangeAspect="1"/>
        </xdr:cNvSpPr>
      </xdr:nvSpPr>
      <xdr:spPr bwMode="auto">
        <a:xfrm>
          <a:off x="1809091" y="3183075"/>
          <a:ext cx="107124" cy="102526"/>
        </a:xfrm>
        <a:prstGeom prst="don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 fLock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736600</xdr:colOff>
      <xdr:row>7</xdr:row>
      <xdr:rowOff>6350</xdr:rowOff>
    </xdr:from>
    <xdr:to>
      <xdr:col>6</xdr:col>
      <xdr:colOff>50800</xdr:colOff>
      <xdr:row>9</xdr:row>
      <xdr:rowOff>6350</xdr:rowOff>
    </xdr:to>
    <xdr:grpSp>
      <xdr:nvGrpSpPr>
        <xdr:cNvPr id="35" name="グループ化 12">
          <a:extLst>
            <a:ext uri="{FF2B5EF4-FFF2-40B4-BE49-F238E27FC236}">
              <a16:creationId xmlns:a16="http://schemas.microsoft.com/office/drawing/2014/main" id="{E6240969-5935-484A-903E-8A073AA23422}"/>
            </a:ext>
          </a:extLst>
        </xdr:cNvPr>
        <xdr:cNvGrpSpPr>
          <a:grpSpLocks/>
        </xdr:cNvGrpSpPr>
      </xdr:nvGrpSpPr>
      <xdr:grpSpPr bwMode="auto">
        <a:xfrm>
          <a:off x="1524000" y="1358900"/>
          <a:ext cx="2482850" cy="330200"/>
          <a:chOff x="1248039" y="586740"/>
          <a:chExt cx="1533261" cy="335280"/>
        </a:xfrm>
      </xdr:grpSpPr>
      <xdr:sp macro="" textlink="">
        <xdr:nvSpPr>
          <xdr:cNvPr id="36" name="ドーナツ 54">
            <a:extLst>
              <a:ext uri="{FF2B5EF4-FFF2-40B4-BE49-F238E27FC236}">
                <a16:creationId xmlns:a16="http://schemas.microsoft.com/office/drawing/2014/main" id="{AAB5A216-DC9E-4365-B0FC-34E6FF5CDBFB}"/>
              </a:ext>
            </a:extLst>
          </xdr:cNvPr>
          <xdr:cNvSpPr/>
        </xdr:nvSpPr>
        <xdr:spPr>
          <a:xfrm>
            <a:off x="1248039" y="670560"/>
            <a:ext cx="90192" cy="154745"/>
          </a:xfrm>
          <a:prstGeom prst="donu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37" name="テキスト ボックス 36">
            <a:extLst>
              <a:ext uri="{FF2B5EF4-FFF2-40B4-BE49-F238E27FC236}">
                <a16:creationId xmlns:a16="http://schemas.microsoft.com/office/drawing/2014/main" id="{62168DD8-6881-44AF-9523-A0778606366E}"/>
              </a:ext>
            </a:extLst>
          </xdr:cNvPr>
          <xdr:cNvSpPr txBox="1"/>
        </xdr:nvSpPr>
        <xdr:spPr>
          <a:xfrm>
            <a:off x="1299017" y="586740"/>
            <a:ext cx="1482283" cy="3352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200" b="1"/>
              <a:t>：</a:t>
            </a:r>
            <a:r>
              <a:rPr kumimoji="1" lang="ja-JP" altLang="en-US" sz="1200" b="1" baseline="0"/>
              <a:t> 貨物</a:t>
            </a:r>
            <a:r>
              <a:rPr kumimoji="1" lang="ja-JP" altLang="en-US" sz="1200" b="1"/>
              <a:t>の重心位置</a:t>
            </a:r>
          </a:p>
        </xdr:txBody>
      </xdr:sp>
    </xdr:grpSp>
    <xdr:clientData/>
  </xdr:twoCellAnchor>
  <xdr:twoCellAnchor>
    <xdr:from>
      <xdr:col>1</xdr:col>
      <xdr:colOff>412750</xdr:colOff>
      <xdr:row>8</xdr:row>
      <xdr:rowOff>139700</xdr:rowOff>
    </xdr:from>
    <xdr:to>
      <xdr:col>8</xdr:col>
      <xdr:colOff>190501</xdr:colOff>
      <xdr:row>22</xdr:row>
      <xdr:rowOff>88900</xdr:rowOff>
    </xdr:to>
    <xdr:grpSp>
      <xdr:nvGrpSpPr>
        <xdr:cNvPr id="38" name="グループ化 6">
          <a:extLst>
            <a:ext uri="{FF2B5EF4-FFF2-40B4-BE49-F238E27FC236}">
              <a16:creationId xmlns:a16="http://schemas.microsoft.com/office/drawing/2014/main" id="{2D2DD3B1-1EA3-4AD4-894E-545AECD3C16F}"/>
            </a:ext>
          </a:extLst>
        </xdr:cNvPr>
        <xdr:cNvGrpSpPr>
          <a:grpSpLocks/>
        </xdr:cNvGrpSpPr>
      </xdr:nvGrpSpPr>
      <xdr:grpSpPr bwMode="auto">
        <a:xfrm>
          <a:off x="628650" y="1657350"/>
          <a:ext cx="5181601" cy="2260600"/>
          <a:chOff x="274320" y="960120"/>
          <a:chExt cx="5608320" cy="2537460"/>
        </a:xfrm>
      </xdr:grpSpPr>
      <xdr:cxnSp macro="">
        <xdr:nvCxnSpPr>
          <xdr:cNvPr id="39" name="直線コネクタ 38">
            <a:extLst>
              <a:ext uri="{FF2B5EF4-FFF2-40B4-BE49-F238E27FC236}">
                <a16:creationId xmlns:a16="http://schemas.microsoft.com/office/drawing/2014/main" id="{ACECCAB7-9C2A-4574-940C-0A12EB7C33B5}"/>
              </a:ext>
            </a:extLst>
          </xdr:cNvPr>
          <xdr:cNvCxnSpPr/>
        </xdr:nvCxnSpPr>
        <xdr:spPr>
          <a:xfrm flipH="1">
            <a:off x="274320" y="988631"/>
            <a:ext cx="1085924" cy="0"/>
          </a:xfrm>
          <a:prstGeom prst="line">
            <a:avLst/>
          </a:prstGeom>
          <a:ln w="158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0" name="直線矢印コネクタ 39">
            <a:extLst>
              <a:ext uri="{FF2B5EF4-FFF2-40B4-BE49-F238E27FC236}">
                <a16:creationId xmlns:a16="http://schemas.microsoft.com/office/drawing/2014/main" id="{F5CDBA53-936C-4644-A585-78043A68C8FD}"/>
              </a:ext>
            </a:extLst>
          </xdr:cNvPr>
          <xdr:cNvCxnSpPr/>
        </xdr:nvCxnSpPr>
        <xdr:spPr>
          <a:xfrm flipH="1">
            <a:off x="679823" y="988631"/>
            <a:ext cx="0" cy="634365"/>
          </a:xfrm>
          <a:prstGeom prst="straightConnector1">
            <a:avLst/>
          </a:prstGeom>
          <a:ln w="12700">
            <a:solidFill>
              <a:schemeClr val="tx1"/>
            </a:solidFill>
            <a:headEnd type="arrow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41" name="グループ化 56">
            <a:extLst>
              <a:ext uri="{FF2B5EF4-FFF2-40B4-BE49-F238E27FC236}">
                <a16:creationId xmlns:a16="http://schemas.microsoft.com/office/drawing/2014/main" id="{D4F9F3E7-E781-43E8-97E2-827C7D531026}"/>
              </a:ext>
            </a:extLst>
          </xdr:cNvPr>
          <xdr:cNvGrpSpPr>
            <a:grpSpLocks/>
          </xdr:cNvGrpSpPr>
        </xdr:nvGrpSpPr>
        <xdr:grpSpPr bwMode="auto">
          <a:xfrm>
            <a:off x="1319007" y="960120"/>
            <a:ext cx="4563633" cy="2537460"/>
            <a:chOff x="793248" y="1036320"/>
            <a:chExt cx="4693151" cy="2628900"/>
          </a:xfrm>
        </xdr:grpSpPr>
        <xdr:sp macro="" textlink="">
          <xdr:nvSpPr>
            <xdr:cNvPr id="45" name="正方形/長方形 44">
              <a:extLst>
                <a:ext uri="{FF2B5EF4-FFF2-40B4-BE49-F238E27FC236}">
                  <a16:creationId xmlns:a16="http://schemas.microsoft.com/office/drawing/2014/main" id="{F12FBBC8-1360-412A-8194-8A5A1A74B0E5}"/>
                </a:ext>
              </a:extLst>
            </xdr:cNvPr>
            <xdr:cNvSpPr/>
          </xdr:nvSpPr>
          <xdr:spPr>
            <a:xfrm>
              <a:off x="793248" y="1036320"/>
              <a:ext cx="4693151" cy="2628900"/>
            </a:xfrm>
            <a:prstGeom prst="rect">
              <a:avLst/>
            </a:prstGeom>
            <a:ln w="38100" cmpd="dbl">
              <a:solidFill>
                <a:schemeClr val="tx1"/>
              </a:solidFill>
            </a:ln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grpSp>
          <xdr:nvGrpSpPr>
            <xdr:cNvPr id="46" name="グループ化 5">
              <a:extLst>
                <a:ext uri="{FF2B5EF4-FFF2-40B4-BE49-F238E27FC236}">
                  <a16:creationId xmlns:a16="http://schemas.microsoft.com/office/drawing/2014/main" id="{A9EF7F17-02C6-4771-B6EB-A02D2020B7ED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68679" y="1127760"/>
              <a:ext cx="815341" cy="2468880"/>
              <a:chOff x="1051560" y="807720"/>
              <a:chExt cx="708750" cy="2430780"/>
            </a:xfrm>
          </xdr:grpSpPr>
          <xdr:sp macro="" textlink="">
            <xdr:nvSpPr>
              <xdr:cNvPr id="61" name="フローチャート: 処理 60">
                <a:extLst>
                  <a:ext uri="{FF2B5EF4-FFF2-40B4-BE49-F238E27FC236}">
                    <a16:creationId xmlns:a16="http://schemas.microsoft.com/office/drawing/2014/main" id="{D8986C77-836D-4B8E-895B-580FA83F057E}"/>
                  </a:ext>
                </a:extLst>
              </xdr:cNvPr>
              <xdr:cNvSpPr/>
            </xdr:nvSpPr>
            <xdr:spPr>
              <a:xfrm>
                <a:off x="1053574" y="790397"/>
                <a:ext cx="681983" cy="1206918"/>
              </a:xfrm>
              <a:prstGeom prst="flowChartProcess">
                <a:avLst/>
              </a:prstGeom>
            </xdr:spPr>
            <xdr:style>
              <a:lnRef idx="2">
                <a:schemeClr val="accent6"/>
              </a:lnRef>
              <a:fillRef idx="1">
                <a:schemeClr val="lt1"/>
              </a:fillRef>
              <a:effectRef idx="0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  <xdr:sp macro="" textlink="">
            <xdr:nvSpPr>
              <xdr:cNvPr id="62" name="フローチャート: 処理 61">
                <a:extLst>
                  <a:ext uri="{FF2B5EF4-FFF2-40B4-BE49-F238E27FC236}">
                    <a16:creationId xmlns:a16="http://schemas.microsoft.com/office/drawing/2014/main" id="{C2038DA3-226E-41C6-8A2B-AC2C48DA2184}"/>
                  </a:ext>
                </a:extLst>
              </xdr:cNvPr>
              <xdr:cNvSpPr/>
            </xdr:nvSpPr>
            <xdr:spPr>
              <a:xfrm>
                <a:off x="1053574" y="2040938"/>
                <a:ext cx="663551" cy="1199648"/>
              </a:xfrm>
              <a:prstGeom prst="flowChartProcess">
                <a:avLst/>
              </a:prstGeom>
            </xdr:spPr>
            <xdr:style>
              <a:lnRef idx="2">
                <a:schemeClr val="accent6"/>
              </a:lnRef>
              <a:fillRef idx="1">
                <a:schemeClr val="lt1"/>
              </a:fillRef>
              <a:effectRef idx="0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</xdr:grpSp>
        <xdr:grpSp>
          <xdr:nvGrpSpPr>
            <xdr:cNvPr id="47" name="グループ化 6">
              <a:extLst>
                <a:ext uri="{FF2B5EF4-FFF2-40B4-BE49-F238E27FC236}">
                  <a16:creationId xmlns:a16="http://schemas.microsoft.com/office/drawing/2014/main" id="{5E6BF05B-17D9-4EB7-A9C4-60CA435AB9DC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767840" y="1120140"/>
              <a:ext cx="731520" cy="2476500"/>
              <a:chOff x="1051560" y="807720"/>
              <a:chExt cx="1021080" cy="2430780"/>
            </a:xfrm>
          </xdr:grpSpPr>
          <xdr:sp macro="" textlink="">
            <xdr:nvSpPr>
              <xdr:cNvPr id="59" name="フローチャート: 処理 58">
                <a:extLst>
                  <a:ext uri="{FF2B5EF4-FFF2-40B4-BE49-F238E27FC236}">
                    <a16:creationId xmlns:a16="http://schemas.microsoft.com/office/drawing/2014/main" id="{DE65DF4E-EB3F-4B0C-AD2A-CE697741E466}"/>
                  </a:ext>
                </a:extLst>
              </xdr:cNvPr>
              <xdr:cNvSpPr/>
            </xdr:nvSpPr>
            <xdr:spPr>
              <a:xfrm>
                <a:off x="1052666" y="819674"/>
                <a:ext cx="986575" cy="1181460"/>
              </a:xfrm>
              <a:prstGeom prst="flowChartProcess">
                <a:avLst/>
              </a:prstGeom>
            </xdr:spPr>
            <xdr:style>
              <a:lnRef idx="2">
                <a:schemeClr val="accent6"/>
              </a:lnRef>
              <a:fillRef idx="1">
                <a:schemeClr val="lt1"/>
              </a:fillRef>
              <a:effectRef idx="0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  <xdr:sp macro="" textlink="">
            <xdr:nvSpPr>
              <xdr:cNvPr id="60" name="フローチャート: 処理 59">
                <a:extLst>
                  <a:ext uri="{FF2B5EF4-FFF2-40B4-BE49-F238E27FC236}">
                    <a16:creationId xmlns:a16="http://schemas.microsoft.com/office/drawing/2014/main" id="{68740354-3D9C-490F-B1B8-945053770CEE}"/>
                  </a:ext>
                </a:extLst>
              </xdr:cNvPr>
              <xdr:cNvSpPr/>
            </xdr:nvSpPr>
            <xdr:spPr>
              <a:xfrm>
                <a:off x="1052666" y="2044624"/>
                <a:ext cx="986575" cy="1195956"/>
              </a:xfrm>
              <a:prstGeom prst="flowChartProcess">
                <a:avLst/>
              </a:prstGeom>
            </xdr:spPr>
            <xdr:style>
              <a:lnRef idx="2">
                <a:schemeClr val="accent6"/>
              </a:lnRef>
              <a:fillRef idx="1">
                <a:schemeClr val="lt1"/>
              </a:fillRef>
              <a:effectRef idx="0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</xdr:grpSp>
        <xdr:grpSp>
          <xdr:nvGrpSpPr>
            <xdr:cNvPr id="48" name="グループ化 9">
              <a:extLst>
                <a:ext uri="{FF2B5EF4-FFF2-40B4-BE49-F238E27FC236}">
                  <a16:creationId xmlns:a16="http://schemas.microsoft.com/office/drawing/2014/main" id="{BF8E798F-528F-4AC8-AD52-7905C5EA2A4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575560" y="1112520"/>
              <a:ext cx="693420" cy="2468880"/>
              <a:chOff x="1051560" y="807720"/>
              <a:chExt cx="1021080" cy="2430780"/>
            </a:xfrm>
          </xdr:grpSpPr>
          <xdr:sp macro="" textlink="">
            <xdr:nvSpPr>
              <xdr:cNvPr id="57" name="フローチャート: 処理 56">
                <a:extLst>
                  <a:ext uri="{FF2B5EF4-FFF2-40B4-BE49-F238E27FC236}">
                    <a16:creationId xmlns:a16="http://schemas.microsoft.com/office/drawing/2014/main" id="{B63D3F68-2177-434D-A6D0-10D12D33EC22}"/>
                  </a:ext>
                </a:extLst>
              </xdr:cNvPr>
              <xdr:cNvSpPr/>
            </xdr:nvSpPr>
            <xdr:spPr>
              <a:xfrm>
                <a:off x="1039420" y="805401"/>
                <a:ext cx="988744" cy="1192377"/>
              </a:xfrm>
              <a:prstGeom prst="flowChartProcess">
                <a:avLst/>
              </a:prstGeom>
              <a:ln>
                <a:prstDash val="sysDash"/>
              </a:ln>
            </xdr:spPr>
            <xdr:style>
              <a:lnRef idx="2">
                <a:schemeClr val="accent6"/>
              </a:lnRef>
              <a:fillRef idx="1">
                <a:schemeClr val="lt1"/>
              </a:fillRef>
              <a:effectRef idx="0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  <xdr:sp macro="" textlink="">
            <xdr:nvSpPr>
              <xdr:cNvPr id="58" name="フローチャート: 処理 57">
                <a:extLst>
                  <a:ext uri="{FF2B5EF4-FFF2-40B4-BE49-F238E27FC236}">
                    <a16:creationId xmlns:a16="http://schemas.microsoft.com/office/drawing/2014/main" id="{A219304A-7739-4B05-A22A-87AC35999CEE}"/>
                  </a:ext>
                </a:extLst>
              </xdr:cNvPr>
              <xdr:cNvSpPr/>
            </xdr:nvSpPr>
            <xdr:spPr>
              <a:xfrm>
                <a:off x="1039420" y="2048673"/>
                <a:ext cx="988744" cy="1177836"/>
              </a:xfrm>
              <a:prstGeom prst="flowChartProcess">
                <a:avLst/>
              </a:prstGeom>
              <a:ln>
                <a:prstDash val="sysDash"/>
              </a:ln>
            </xdr:spPr>
            <xdr:style>
              <a:lnRef idx="2">
                <a:schemeClr val="accent6"/>
              </a:lnRef>
              <a:fillRef idx="1">
                <a:schemeClr val="lt1"/>
              </a:fillRef>
              <a:effectRef idx="0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</xdr:grpSp>
        <xdr:grpSp>
          <xdr:nvGrpSpPr>
            <xdr:cNvPr id="49" name="グループ化 12">
              <a:extLst>
                <a:ext uri="{FF2B5EF4-FFF2-40B4-BE49-F238E27FC236}">
                  <a16:creationId xmlns:a16="http://schemas.microsoft.com/office/drawing/2014/main" id="{146BA17F-C7BC-4DE4-93BA-20C2BA1EA11A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4465320" y="1089660"/>
              <a:ext cx="952500" cy="2514600"/>
              <a:chOff x="1051560" y="769620"/>
              <a:chExt cx="1021080" cy="2514600"/>
            </a:xfrm>
          </xdr:grpSpPr>
          <xdr:sp macro="" textlink="">
            <xdr:nvSpPr>
              <xdr:cNvPr id="55" name="フローチャート: 処理 54">
                <a:extLst>
                  <a:ext uri="{FF2B5EF4-FFF2-40B4-BE49-F238E27FC236}">
                    <a16:creationId xmlns:a16="http://schemas.microsoft.com/office/drawing/2014/main" id="{D94273A6-1A9F-4610-B3EF-20FA50B07C94}"/>
                  </a:ext>
                </a:extLst>
              </xdr:cNvPr>
              <xdr:cNvSpPr/>
            </xdr:nvSpPr>
            <xdr:spPr>
              <a:xfrm>
                <a:off x="1055084" y="767972"/>
                <a:ext cx="1015304" cy="1196297"/>
              </a:xfrm>
              <a:prstGeom prst="flowChartProcess">
                <a:avLst/>
              </a:prstGeom>
            </xdr:spPr>
            <xdr:style>
              <a:lnRef idx="2">
                <a:schemeClr val="accent6"/>
              </a:lnRef>
              <a:fillRef idx="1">
                <a:schemeClr val="lt1"/>
              </a:fillRef>
              <a:effectRef idx="0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  <xdr:sp macro="" textlink="">
            <xdr:nvSpPr>
              <xdr:cNvPr id="56" name="フローチャート: 処理 55">
                <a:extLst>
                  <a:ext uri="{FF2B5EF4-FFF2-40B4-BE49-F238E27FC236}">
                    <a16:creationId xmlns:a16="http://schemas.microsoft.com/office/drawing/2014/main" id="{BB71F0AD-4585-4989-AE30-66B1090E28CE}"/>
                  </a:ext>
                </a:extLst>
              </xdr:cNvPr>
              <xdr:cNvSpPr/>
            </xdr:nvSpPr>
            <xdr:spPr>
              <a:xfrm>
                <a:off x="1055084" y="2038115"/>
                <a:ext cx="1015304" cy="1247989"/>
              </a:xfrm>
              <a:prstGeom prst="flowChartProcess">
                <a:avLst/>
              </a:prstGeom>
            </xdr:spPr>
            <xdr:style>
              <a:lnRef idx="2">
                <a:schemeClr val="accent6"/>
              </a:lnRef>
              <a:fillRef idx="1">
                <a:schemeClr val="lt1"/>
              </a:fillRef>
              <a:effectRef idx="0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</xdr:grpSp>
        <xdr:sp macro="" textlink="">
          <xdr:nvSpPr>
            <xdr:cNvPr id="50" name="テキスト ボックス 49">
              <a:extLst>
                <a:ext uri="{FF2B5EF4-FFF2-40B4-BE49-F238E27FC236}">
                  <a16:creationId xmlns:a16="http://schemas.microsoft.com/office/drawing/2014/main" id="{EE0FF547-4AC3-4B4B-8684-2CBBEE0619F4}"/>
                </a:ext>
              </a:extLst>
            </xdr:cNvPr>
            <xdr:cNvSpPr txBox="1"/>
          </xdr:nvSpPr>
          <xdr:spPr>
            <a:xfrm>
              <a:off x="1083036" y="2454154"/>
              <a:ext cx="367536" cy="44307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 anchorCtr="0"/>
            <a:lstStyle/>
            <a:p>
              <a:r>
                <a:rPr kumimoji="1" lang="ja-JP" altLang="en-US" sz="2000" b="1"/>
                <a:t>２</a:t>
              </a:r>
            </a:p>
          </xdr:txBody>
        </xdr:sp>
        <xdr:sp macro="" textlink="">
          <xdr:nvSpPr>
            <xdr:cNvPr id="51" name="テキスト ボックス 50">
              <a:extLst>
                <a:ext uri="{FF2B5EF4-FFF2-40B4-BE49-F238E27FC236}">
                  <a16:creationId xmlns:a16="http://schemas.microsoft.com/office/drawing/2014/main" id="{7360FB6A-71CA-4661-85EC-9E87074E57B0}"/>
                </a:ext>
              </a:extLst>
            </xdr:cNvPr>
            <xdr:cNvSpPr txBox="1"/>
          </xdr:nvSpPr>
          <xdr:spPr>
            <a:xfrm>
              <a:off x="1104240" y="1184011"/>
              <a:ext cx="431148" cy="44307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 anchorCtr="0"/>
            <a:lstStyle/>
            <a:p>
              <a:r>
                <a:rPr kumimoji="1" lang="ja-JP" altLang="en-US" sz="2000" b="1"/>
                <a:t>１</a:t>
              </a:r>
            </a:p>
          </xdr:txBody>
        </xdr:sp>
        <xdr:grpSp>
          <xdr:nvGrpSpPr>
            <xdr:cNvPr id="52" name="グループ化 45">
              <a:extLst>
                <a:ext uri="{FF2B5EF4-FFF2-40B4-BE49-F238E27FC236}">
                  <a16:creationId xmlns:a16="http://schemas.microsoft.com/office/drawing/2014/main" id="{1EB1AB0E-3EB2-43CE-8E25-EFBB5ED24C91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741420" y="1082040"/>
              <a:ext cx="640080" cy="2529840"/>
              <a:chOff x="1051560" y="807720"/>
              <a:chExt cx="1021080" cy="2430780"/>
            </a:xfrm>
          </xdr:grpSpPr>
          <xdr:sp macro="" textlink="">
            <xdr:nvSpPr>
              <xdr:cNvPr id="53" name="フローチャート: 処理 52">
                <a:extLst>
                  <a:ext uri="{FF2B5EF4-FFF2-40B4-BE49-F238E27FC236}">
                    <a16:creationId xmlns:a16="http://schemas.microsoft.com/office/drawing/2014/main" id="{9298FB7B-4655-478A-950C-E1CA1D6BDA02}"/>
                  </a:ext>
                </a:extLst>
              </xdr:cNvPr>
              <xdr:cNvSpPr/>
            </xdr:nvSpPr>
            <xdr:spPr>
              <a:xfrm>
                <a:off x="1050257" y="806362"/>
                <a:ext cx="1026038" cy="1192027"/>
              </a:xfrm>
              <a:prstGeom prst="flowChartProcess">
                <a:avLst/>
              </a:prstGeom>
              <a:ln>
                <a:prstDash val="sysDash"/>
              </a:ln>
            </xdr:spPr>
            <xdr:style>
              <a:lnRef idx="2">
                <a:schemeClr val="accent6"/>
              </a:lnRef>
              <a:fillRef idx="1">
                <a:schemeClr val="lt1"/>
              </a:fillRef>
              <a:effectRef idx="0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  <xdr:sp macro="" textlink="">
            <xdr:nvSpPr>
              <xdr:cNvPr id="54" name="フローチャート: 処理 53">
                <a:extLst>
                  <a:ext uri="{FF2B5EF4-FFF2-40B4-BE49-F238E27FC236}">
                    <a16:creationId xmlns:a16="http://schemas.microsoft.com/office/drawing/2014/main" id="{A6863291-9658-4344-9B8D-166472F1AECF}"/>
                  </a:ext>
                </a:extLst>
              </xdr:cNvPr>
              <xdr:cNvSpPr/>
            </xdr:nvSpPr>
            <xdr:spPr>
              <a:xfrm>
                <a:off x="1050257" y="2048057"/>
                <a:ext cx="1026038" cy="1192027"/>
              </a:xfrm>
              <a:prstGeom prst="flowChartProcess">
                <a:avLst/>
              </a:prstGeom>
              <a:ln>
                <a:prstDash val="sysDash"/>
              </a:ln>
            </xdr:spPr>
            <xdr:style>
              <a:lnRef idx="2">
                <a:schemeClr val="accent6"/>
              </a:lnRef>
              <a:fillRef idx="1">
                <a:schemeClr val="lt1"/>
              </a:fillRef>
              <a:effectRef idx="0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</xdr:grpSp>
      </xdr:grpSp>
      <xdr:cxnSp macro="">
        <xdr:nvCxnSpPr>
          <xdr:cNvPr id="42" name="直線コネクタ 41">
            <a:extLst>
              <a:ext uri="{FF2B5EF4-FFF2-40B4-BE49-F238E27FC236}">
                <a16:creationId xmlns:a16="http://schemas.microsoft.com/office/drawing/2014/main" id="{AFFB9D67-E7E6-48BD-B266-EB33F5EB49A8}"/>
              </a:ext>
            </a:extLst>
          </xdr:cNvPr>
          <xdr:cNvCxnSpPr/>
        </xdr:nvCxnSpPr>
        <xdr:spPr>
          <a:xfrm flipH="1">
            <a:off x="288065" y="2884598"/>
            <a:ext cx="1752600" cy="0"/>
          </a:xfrm>
          <a:prstGeom prst="line">
            <a:avLst/>
          </a:prstGeom>
          <a:ln w="15875">
            <a:prstDash val="lgDash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3" name="直線矢印コネクタ 42">
            <a:extLst>
              <a:ext uri="{FF2B5EF4-FFF2-40B4-BE49-F238E27FC236}">
                <a16:creationId xmlns:a16="http://schemas.microsoft.com/office/drawing/2014/main" id="{182A6BE6-E18E-4FDC-8323-A942C3B105E8}"/>
              </a:ext>
            </a:extLst>
          </xdr:cNvPr>
          <xdr:cNvCxnSpPr/>
        </xdr:nvCxnSpPr>
        <xdr:spPr>
          <a:xfrm flipH="1">
            <a:off x="453017" y="988631"/>
            <a:ext cx="0" cy="1895967"/>
          </a:xfrm>
          <a:prstGeom prst="straightConnector1">
            <a:avLst/>
          </a:prstGeom>
          <a:ln w="12700">
            <a:solidFill>
              <a:schemeClr val="tx1"/>
            </a:solidFill>
            <a:headEnd type="arrow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" name="直線コネクタ 43">
            <a:extLst>
              <a:ext uri="{FF2B5EF4-FFF2-40B4-BE49-F238E27FC236}">
                <a16:creationId xmlns:a16="http://schemas.microsoft.com/office/drawing/2014/main" id="{67B87F02-9A99-4E38-A816-C1D126F756EA}"/>
              </a:ext>
            </a:extLst>
          </xdr:cNvPr>
          <xdr:cNvCxnSpPr/>
        </xdr:nvCxnSpPr>
        <xdr:spPr>
          <a:xfrm flipH="1">
            <a:off x="617966" y="1608740"/>
            <a:ext cx="1374588" cy="0"/>
          </a:xfrm>
          <a:prstGeom prst="line">
            <a:avLst/>
          </a:prstGeom>
          <a:ln w="15875">
            <a:prstDash val="lgDash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181151</xdr:colOff>
      <xdr:row>9</xdr:row>
      <xdr:rowOff>82367</xdr:rowOff>
    </xdr:from>
    <xdr:to>
      <xdr:col>2</xdr:col>
      <xdr:colOff>866476</xdr:colOff>
      <xdr:row>12</xdr:row>
      <xdr:rowOff>6496</xdr:rowOff>
    </xdr:to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1B4F23AE-3726-4F84-9758-6710B1E60F52}"/>
            </a:ext>
          </a:extLst>
        </xdr:cNvPr>
        <xdr:cNvSpPr txBox="1"/>
      </xdr:nvSpPr>
      <xdr:spPr bwMode="auto">
        <a:xfrm>
          <a:off x="968551" y="1593667"/>
          <a:ext cx="685325" cy="4194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en-US" altLang="ja-JP" sz="2000" b="1"/>
            <a:t>ℓ</a:t>
          </a:r>
          <a:r>
            <a:rPr kumimoji="1" lang="en-US" altLang="ja-JP" sz="2000" b="1" baseline="-25000"/>
            <a:t>1 cm</a:t>
          </a:r>
          <a:endParaRPr kumimoji="1" lang="ja-JP" altLang="en-US" sz="2000" b="1" baseline="-25000"/>
        </a:p>
      </xdr:txBody>
    </xdr:sp>
    <xdr:clientData/>
  </xdr:twoCellAnchor>
  <xdr:twoCellAnchor>
    <xdr:from>
      <xdr:col>3</xdr:col>
      <xdr:colOff>219924</xdr:colOff>
      <xdr:row>18</xdr:row>
      <xdr:rowOff>155964</xdr:rowOff>
    </xdr:from>
    <xdr:to>
      <xdr:col>3</xdr:col>
      <xdr:colOff>327799</xdr:colOff>
      <xdr:row>19</xdr:row>
      <xdr:rowOff>92260</xdr:rowOff>
    </xdr:to>
    <xdr:sp macro="" textlink="">
      <xdr:nvSpPr>
        <xdr:cNvPr id="64" name="ドーナツ 60">
          <a:extLst>
            <a:ext uri="{FF2B5EF4-FFF2-40B4-BE49-F238E27FC236}">
              <a16:creationId xmlns:a16="http://schemas.microsoft.com/office/drawing/2014/main" id="{40ACD3BB-343B-4BE0-BC95-F981AE264F8B}"/>
            </a:ext>
          </a:extLst>
        </xdr:cNvPr>
        <xdr:cNvSpPr/>
      </xdr:nvSpPr>
      <xdr:spPr bwMode="auto">
        <a:xfrm>
          <a:off x="1991574" y="3153164"/>
          <a:ext cx="107875" cy="101396"/>
        </a:xfrm>
        <a:prstGeom prst="don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37964</xdr:colOff>
      <xdr:row>13</xdr:row>
      <xdr:rowOff>56930</xdr:rowOff>
    </xdr:from>
    <xdr:to>
      <xdr:col>2</xdr:col>
      <xdr:colOff>783984</xdr:colOff>
      <xdr:row>15</xdr:row>
      <xdr:rowOff>158901</xdr:rowOff>
    </xdr:to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0535F8EC-7B10-4EF0-8AD4-BCE5EDEFE590}"/>
            </a:ext>
          </a:extLst>
        </xdr:cNvPr>
        <xdr:cNvSpPr txBox="1"/>
      </xdr:nvSpPr>
      <xdr:spPr bwMode="auto">
        <a:xfrm>
          <a:off x="825364" y="2228630"/>
          <a:ext cx="746020" cy="4321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en-US" altLang="ja-JP" sz="2000" b="1"/>
            <a:t>ℓ</a:t>
          </a:r>
          <a:r>
            <a:rPr kumimoji="1" lang="en-US" altLang="ja-JP" sz="2000" b="1" baseline="-25000"/>
            <a:t>2 cm</a:t>
          </a:r>
          <a:endParaRPr kumimoji="1" lang="ja-JP" altLang="en-US" sz="2000" b="1" baseline="-25000"/>
        </a:p>
      </xdr:txBody>
    </xdr:sp>
    <xdr:clientData/>
  </xdr:twoCellAnchor>
  <xdr:twoCellAnchor>
    <xdr:from>
      <xdr:col>3</xdr:col>
      <xdr:colOff>211131</xdr:colOff>
      <xdr:row>12</xdr:row>
      <xdr:rowOff>1608</xdr:rowOff>
    </xdr:from>
    <xdr:to>
      <xdr:col>3</xdr:col>
      <xdr:colOff>319006</xdr:colOff>
      <xdr:row>12</xdr:row>
      <xdr:rowOff>108631</xdr:rowOff>
    </xdr:to>
    <xdr:sp macro="" textlink="">
      <xdr:nvSpPr>
        <xdr:cNvPr id="66" name="ドーナツ 60">
          <a:extLst>
            <a:ext uri="{FF2B5EF4-FFF2-40B4-BE49-F238E27FC236}">
              <a16:creationId xmlns:a16="http://schemas.microsoft.com/office/drawing/2014/main" id="{F07D6B77-610B-4FBC-BF93-0EE14C2E6729}"/>
            </a:ext>
          </a:extLst>
        </xdr:cNvPr>
        <xdr:cNvSpPr/>
      </xdr:nvSpPr>
      <xdr:spPr bwMode="auto">
        <a:xfrm>
          <a:off x="1982781" y="2008208"/>
          <a:ext cx="107875" cy="107023"/>
        </a:xfrm>
        <a:prstGeom prst="don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736600</xdr:colOff>
      <xdr:row>7</xdr:row>
      <xdr:rowOff>12700</xdr:rowOff>
    </xdr:from>
    <xdr:to>
      <xdr:col>6</xdr:col>
      <xdr:colOff>50800</xdr:colOff>
      <xdr:row>9</xdr:row>
      <xdr:rowOff>12700</xdr:rowOff>
    </xdr:to>
    <xdr:grpSp>
      <xdr:nvGrpSpPr>
        <xdr:cNvPr id="35" name="グループ化 12">
          <a:extLst>
            <a:ext uri="{FF2B5EF4-FFF2-40B4-BE49-F238E27FC236}">
              <a16:creationId xmlns:a16="http://schemas.microsoft.com/office/drawing/2014/main" id="{0DD7AF0A-24C8-466E-8930-3769C2FA3C20}"/>
            </a:ext>
          </a:extLst>
        </xdr:cNvPr>
        <xdr:cNvGrpSpPr>
          <a:grpSpLocks/>
        </xdr:cNvGrpSpPr>
      </xdr:nvGrpSpPr>
      <xdr:grpSpPr bwMode="auto">
        <a:xfrm>
          <a:off x="1524000" y="1365250"/>
          <a:ext cx="2482850" cy="330200"/>
          <a:chOff x="1248039" y="586740"/>
          <a:chExt cx="1533261" cy="335280"/>
        </a:xfrm>
      </xdr:grpSpPr>
      <xdr:sp macro="" textlink="">
        <xdr:nvSpPr>
          <xdr:cNvPr id="36" name="ドーナツ 2">
            <a:extLst>
              <a:ext uri="{FF2B5EF4-FFF2-40B4-BE49-F238E27FC236}">
                <a16:creationId xmlns:a16="http://schemas.microsoft.com/office/drawing/2014/main" id="{5C1B5509-EE18-423A-B20D-07E57C412E02}"/>
              </a:ext>
            </a:extLst>
          </xdr:cNvPr>
          <xdr:cNvSpPr/>
        </xdr:nvSpPr>
        <xdr:spPr>
          <a:xfrm>
            <a:off x="1248039" y="670560"/>
            <a:ext cx="90192" cy="154745"/>
          </a:xfrm>
          <a:prstGeom prst="donu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37" name="テキスト ボックス 36">
            <a:extLst>
              <a:ext uri="{FF2B5EF4-FFF2-40B4-BE49-F238E27FC236}">
                <a16:creationId xmlns:a16="http://schemas.microsoft.com/office/drawing/2014/main" id="{4113CABA-6489-4696-8A88-80E9FE67AB11}"/>
              </a:ext>
            </a:extLst>
          </xdr:cNvPr>
          <xdr:cNvSpPr txBox="1"/>
        </xdr:nvSpPr>
        <xdr:spPr>
          <a:xfrm>
            <a:off x="1299017" y="586740"/>
            <a:ext cx="1482283" cy="3352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200" b="1"/>
              <a:t>：</a:t>
            </a:r>
            <a:r>
              <a:rPr kumimoji="1" lang="ja-JP" altLang="en-US" sz="1200" b="1" baseline="0"/>
              <a:t> 貨物</a:t>
            </a:r>
            <a:r>
              <a:rPr kumimoji="1" lang="ja-JP" altLang="en-US" sz="1200" b="1"/>
              <a:t>の重心位置</a:t>
            </a:r>
          </a:p>
        </xdr:txBody>
      </xdr:sp>
    </xdr:grpSp>
    <xdr:clientData/>
  </xdr:twoCellAnchor>
  <xdr:twoCellAnchor>
    <xdr:from>
      <xdr:col>1</xdr:col>
      <xdr:colOff>412750</xdr:colOff>
      <xdr:row>9</xdr:row>
      <xdr:rowOff>207</xdr:rowOff>
    </xdr:from>
    <xdr:to>
      <xdr:col>2</xdr:col>
      <xdr:colOff>830542</xdr:colOff>
      <xdr:row>9</xdr:row>
      <xdr:rowOff>207</xdr:rowOff>
    </xdr:to>
    <xdr:cxnSp macro="">
      <xdr:nvCxnSpPr>
        <xdr:cNvPr id="38" name="直線コネクタ 37">
          <a:extLst>
            <a:ext uri="{FF2B5EF4-FFF2-40B4-BE49-F238E27FC236}">
              <a16:creationId xmlns:a16="http://schemas.microsoft.com/office/drawing/2014/main" id="{A00B6F0C-F572-454C-BB51-7F63B2908A6F}"/>
            </a:ext>
          </a:extLst>
        </xdr:cNvPr>
        <xdr:cNvCxnSpPr/>
      </xdr:nvCxnSpPr>
      <xdr:spPr bwMode="auto">
        <a:xfrm flipH="1">
          <a:off x="628650" y="1511507"/>
          <a:ext cx="989292" cy="0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214044</xdr:colOff>
      <xdr:row>9</xdr:row>
      <xdr:rowOff>207</xdr:rowOff>
    </xdr:from>
    <xdr:to>
      <xdr:col>2</xdr:col>
      <xdr:colOff>214044</xdr:colOff>
      <xdr:row>12</xdr:row>
      <xdr:rowOff>69400</xdr:rowOff>
    </xdr:to>
    <xdr:cxnSp macro="">
      <xdr:nvCxnSpPr>
        <xdr:cNvPr id="39" name="直線矢印コネクタ 38">
          <a:extLst>
            <a:ext uri="{FF2B5EF4-FFF2-40B4-BE49-F238E27FC236}">
              <a16:creationId xmlns:a16="http://schemas.microsoft.com/office/drawing/2014/main" id="{DF15837B-BEE4-453D-87A2-FD34D65CA6ED}"/>
            </a:ext>
          </a:extLst>
        </xdr:cNvPr>
        <xdr:cNvCxnSpPr/>
      </xdr:nvCxnSpPr>
      <xdr:spPr bwMode="auto">
        <a:xfrm flipH="1">
          <a:off x="1001444" y="1511507"/>
          <a:ext cx="0" cy="564493"/>
        </a:xfrm>
        <a:prstGeom prst="straightConnector1">
          <a:avLst/>
        </a:prstGeom>
        <a:ln w="12700"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798764</xdr:colOff>
      <xdr:row>8</xdr:row>
      <xdr:rowOff>139700</xdr:rowOff>
    </xdr:from>
    <xdr:to>
      <xdr:col>8</xdr:col>
      <xdr:colOff>171450</xdr:colOff>
      <xdr:row>22</xdr:row>
      <xdr:rowOff>88900</xdr:rowOff>
    </xdr:to>
    <xdr:grpSp>
      <xdr:nvGrpSpPr>
        <xdr:cNvPr id="40" name="グループ化 56">
          <a:extLst>
            <a:ext uri="{FF2B5EF4-FFF2-40B4-BE49-F238E27FC236}">
              <a16:creationId xmlns:a16="http://schemas.microsoft.com/office/drawing/2014/main" id="{807845B7-4CB1-4874-9C4D-0C281B69B86A}"/>
            </a:ext>
          </a:extLst>
        </xdr:cNvPr>
        <xdr:cNvGrpSpPr>
          <a:grpSpLocks/>
        </xdr:cNvGrpSpPr>
      </xdr:nvGrpSpPr>
      <xdr:grpSpPr bwMode="auto">
        <a:xfrm>
          <a:off x="1586164" y="1657350"/>
          <a:ext cx="4205036" cy="2260600"/>
          <a:chOff x="790119" y="1036320"/>
          <a:chExt cx="4696280" cy="2628900"/>
        </a:xfrm>
      </xdr:grpSpPr>
      <xdr:sp macro="" textlink="">
        <xdr:nvSpPr>
          <xdr:cNvPr id="41" name="正方形/長方形 40">
            <a:extLst>
              <a:ext uri="{FF2B5EF4-FFF2-40B4-BE49-F238E27FC236}">
                <a16:creationId xmlns:a16="http://schemas.microsoft.com/office/drawing/2014/main" id="{08346F14-0DEC-4073-8EFE-E6EA77764805}"/>
              </a:ext>
            </a:extLst>
          </xdr:cNvPr>
          <xdr:cNvSpPr/>
        </xdr:nvSpPr>
        <xdr:spPr>
          <a:xfrm>
            <a:off x="790119" y="1036320"/>
            <a:ext cx="4696280" cy="2628900"/>
          </a:xfrm>
          <a:prstGeom prst="rect">
            <a:avLst/>
          </a:prstGeom>
          <a:ln w="38100" cmpd="dbl">
            <a:solidFill>
              <a:schemeClr val="tx1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grpSp>
        <xdr:nvGrpSpPr>
          <xdr:cNvPr id="42" name="グループ化 5">
            <a:extLst>
              <a:ext uri="{FF2B5EF4-FFF2-40B4-BE49-F238E27FC236}">
                <a16:creationId xmlns:a16="http://schemas.microsoft.com/office/drawing/2014/main" id="{31D1106B-3312-4D4B-8A03-EEE643BBB9C2}"/>
              </a:ext>
            </a:extLst>
          </xdr:cNvPr>
          <xdr:cNvGrpSpPr>
            <a:grpSpLocks/>
          </xdr:cNvGrpSpPr>
        </xdr:nvGrpSpPr>
        <xdr:grpSpPr bwMode="auto">
          <a:xfrm>
            <a:off x="868679" y="1127760"/>
            <a:ext cx="815341" cy="2468880"/>
            <a:chOff x="1051560" y="807720"/>
            <a:chExt cx="708750" cy="2430780"/>
          </a:xfrm>
        </xdr:grpSpPr>
        <xdr:sp macro="" textlink="">
          <xdr:nvSpPr>
            <xdr:cNvPr id="58" name="フローチャート: 処理 57">
              <a:extLst>
                <a:ext uri="{FF2B5EF4-FFF2-40B4-BE49-F238E27FC236}">
                  <a16:creationId xmlns:a16="http://schemas.microsoft.com/office/drawing/2014/main" id="{2B8707DC-EEDC-4268-AC34-4E25BA87D7AD}"/>
                </a:ext>
              </a:extLst>
            </xdr:cNvPr>
            <xdr:cNvSpPr/>
          </xdr:nvSpPr>
          <xdr:spPr>
            <a:xfrm>
              <a:off x="1044937" y="790397"/>
              <a:ext cx="715332" cy="1206918"/>
            </a:xfrm>
            <a:prstGeom prst="flowChartProcess">
              <a:avLst/>
            </a:prstGeom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sp macro="" textlink="">
          <xdr:nvSpPr>
            <xdr:cNvPr id="59" name="フローチャート: 処理 58">
              <a:extLst>
                <a:ext uri="{FF2B5EF4-FFF2-40B4-BE49-F238E27FC236}">
                  <a16:creationId xmlns:a16="http://schemas.microsoft.com/office/drawing/2014/main" id="{C4B81FF7-4C49-470E-9AE7-05C69FADB0AA}"/>
                </a:ext>
              </a:extLst>
            </xdr:cNvPr>
            <xdr:cNvSpPr/>
          </xdr:nvSpPr>
          <xdr:spPr>
            <a:xfrm>
              <a:off x="1044937" y="2040938"/>
              <a:ext cx="702999" cy="1199648"/>
            </a:xfrm>
            <a:prstGeom prst="flowChartProcess">
              <a:avLst/>
            </a:prstGeom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</xdr:grpSp>
      <xdr:grpSp>
        <xdr:nvGrpSpPr>
          <xdr:cNvPr id="43" name="グループ化 6">
            <a:extLst>
              <a:ext uri="{FF2B5EF4-FFF2-40B4-BE49-F238E27FC236}">
                <a16:creationId xmlns:a16="http://schemas.microsoft.com/office/drawing/2014/main" id="{D0D4D0C6-C4D0-426E-BAC8-1FC358FD326F}"/>
              </a:ext>
            </a:extLst>
          </xdr:cNvPr>
          <xdr:cNvGrpSpPr>
            <a:grpSpLocks/>
          </xdr:cNvGrpSpPr>
        </xdr:nvGrpSpPr>
        <xdr:grpSpPr bwMode="auto">
          <a:xfrm>
            <a:off x="1767840" y="1120140"/>
            <a:ext cx="731520" cy="2476500"/>
            <a:chOff x="1051560" y="807720"/>
            <a:chExt cx="1021080" cy="2430780"/>
          </a:xfrm>
        </xdr:grpSpPr>
        <xdr:sp macro="" textlink="">
          <xdr:nvSpPr>
            <xdr:cNvPr id="56" name="フローチャート: 処理 55">
              <a:extLst>
                <a:ext uri="{FF2B5EF4-FFF2-40B4-BE49-F238E27FC236}">
                  <a16:creationId xmlns:a16="http://schemas.microsoft.com/office/drawing/2014/main" id="{A1A6A12B-BC04-4302-8325-D9B21EFDE411}"/>
                </a:ext>
              </a:extLst>
            </xdr:cNvPr>
            <xdr:cNvSpPr/>
          </xdr:nvSpPr>
          <xdr:spPr>
            <a:xfrm>
              <a:off x="1043420" y="819674"/>
              <a:ext cx="980313" cy="1181460"/>
            </a:xfrm>
            <a:prstGeom prst="flowChartProcess">
              <a:avLst/>
            </a:prstGeom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sp macro="" textlink="">
          <xdr:nvSpPr>
            <xdr:cNvPr id="57" name="フローチャート: 処理 56">
              <a:extLst>
                <a:ext uri="{FF2B5EF4-FFF2-40B4-BE49-F238E27FC236}">
                  <a16:creationId xmlns:a16="http://schemas.microsoft.com/office/drawing/2014/main" id="{2A907105-03DF-4F11-91B2-754E6AB3181B}"/>
                </a:ext>
              </a:extLst>
            </xdr:cNvPr>
            <xdr:cNvSpPr/>
          </xdr:nvSpPr>
          <xdr:spPr>
            <a:xfrm>
              <a:off x="1043420" y="2044624"/>
              <a:ext cx="980313" cy="1195956"/>
            </a:xfrm>
            <a:prstGeom prst="flowChartProcess">
              <a:avLst/>
            </a:prstGeom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</xdr:grpSp>
      <xdr:grpSp>
        <xdr:nvGrpSpPr>
          <xdr:cNvPr id="44" name="グループ化 9">
            <a:extLst>
              <a:ext uri="{FF2B5EF4-FFF2-40B4-BE49-F238E27FC236}">
                <a16:creationId xmlns:a16="http://schemas.microsoft.com/office/drawing/2014/main" id="{3C2E28EC-D83E-469A-B8BB-4CAAA87CD853}"/>
              </a:ext>
            </a:extLst>
          </xdr:cNvPr>
          <xdr:cNvGrpSpPr>
            <a:grpSpLocks/>
          </xdr:cNvGrpSpPr>
        </xdr:nvGrpSpPr>
        <xdr:grpSpPr bwMode="auto">
          <a:xfrm>
            <a:off x="2575560" y="1112520"/>
            <a:ext cx="693420" cy="2468880"/>
            <a:chOff x="1051560" y="807720"/>
            <a:chExt cx="1021080" cy="2430780"/>
          </a:xfrm>
        </xdr:grpSpPr>
        <xdr:sp macro="" textlink="">
          <xdr:nvSpPr>
            <xdr:cNvPr id="54" name="フローチャート: 処理 53">
              <a:extLst>
                <a:ext uri="{FF2B5EF4-FFF2-40B4-BE49-F238E27FC236}">
                  <a16:creationId xmlns:a16="http://schemas.microsoft.com/office/drawing/2014/main" id="{6519FC09-C40F-4BAF-9263-43C1965D4891}"/>
                </a:ext>
              </a:extLst>
            </xdr:cNvPr>
            <xdr:cNvSpPr/>
          </xdr:nvSpPr>
          <xdr:spPr>
            <a:xfrm>
              <a:off x="1044452" y="805401"/>
              <a:ext cx="981945" cy="1192377"/>
            </a:xfrm>
            <a:prstGeom prst="flowChartProcess">
              <a:avLst/>
            </a:prstGeom>
            <a:ln>
              <a:prstDash val="sysDash"/>
            </a:ln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sp macro="" textlink="">
          <xdr:nvSpPr>
            <xdr:cNvPr id="55" name="フローチャート: 処理 54">
              <a:extLst>
                <a:ext uri="{FF2B5EF4-FFF2-40B4-BE49-F238E27FC236}">
                  <a16:creationId xmlns:a16="http://schemas.microsoft.com/office/drawing/2014/main" id="{0CA3C9A2-4F9F-48D6-923F-2B8998B5D39F}"/>
                </a:ext>
              </a:extLst>
            </xdr:cNvPr>
            <xdr:cNvSpPr/>
          </xdr:nvSpPr>
          <xdr:spPr>
            <a:xfrm>
              <a:off x="1044452" y="2048673"/>
              <a:ext cx="981945" cy="1177836"/>
            </a:xfrm>
            <a:prstGeom prst="flowChartProcess">
              <a:avLst/>
            </a:prstGeom>
            <a:ln>
              <a:prstDash val="sysDash"/>
            </a:ln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</xdr:grpSp>
      <xdr:grpSp>
        <xdr:nvGrpSpPr>
          <xdr:cNvPr id="45" name="グループ化 12">
            <a:extLst>
              <a:ext uri="{FF2B5EF4-FFF2-40B4-BE49-F238E27FC236}">
                <a16:creationId xmlns:a16="http://schemas.microsoft.com/office/drawing/2014/main" id="{2E784EEB-9EE0-4DE7-A2AB-5C008C3665A1}"/>
              </a:ext>
            </a:extLst>
          </xdr:cNvPr>
          <xdr:cNvGrpSpPr>
            <a:grpSpLocks/>
          </xdr:cNvGrpSpPr>
        </xdr:nvGrpSpPr>
        <xdr:grpSpPr bwMode="auto">
          <a:xfrm>
            <a:off x="4465320" y="1089660"/>
            <a:ext cx="952500" cy="2514600"/>
            <a:chOff x="1051560" y="769620"/>
            <a:chExt cx="1021080" cy="2514600"/>
          </a:xfrm>
        </xdr:grpSpPr>
        <xdr:sp macro="" textlink="">
          <xdr:nvSpPr>
            <xdr:cNvPr id="52" name="フローチャート: 処理 51">
              <a:extLst>
                <a:ext uri="{FF2B5EF4-FFF2-40B4-BE49-F238E27FC236}">
                  <a16:creationId xmlns:a16="http://schemas.microsoft.com/office/drawing/2014/main" id="{293B2EA0-F689-4550-BC4E-E3DDBB374881}"/>
                </a:ext>
              </a:extLst>
            </xdr:cNvPr>
            <xdr:cNvSpPr/>
          </xdr:nvSpPr>
          <xdr:spPr>
            <a:xfrm>
              <a:off x="1051058" y="767972"/>
              <a:ext cx="1019050" cy="1196297"/>
            </a:xfrm>
            <a:prstGeom prst="flowChartProcess">
              <a:avLst/>
            </a:prstGeom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sp macro="" textlink="">
          <xdr:nvSpPr>
            <xdr:cNvPr id="53" name="フローチャート: 処理 52">
              <a:extLst>
                <a:ext uri="{FF2B5EF4-FFF2-40B4-BE49-F238E27FC236}">
                  <a16:creationId xmlns:a16="http://schemas.microsoft.com/office/drawing/2014/main" id="{26BB62E8-04E5-4808-B126-20146245EBB8}"/>
                </a:ext>
              </a:extLst>
            </xdr:cNvPr>
            <xdr:cNvSpPr/>
          </xdr:nvSpPr>
          <xdr:spPr>
            <a:xfrm>
              <a:off x="1051058" y="2038115"/>
              <a:ext cx="1019050" cy="1247989"/>
            </a:xfrm>
            <a:prstGeom prst="flowChartProcess">
              <a:avLst/>
            </a:prstGeom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</xdr:grpSp>
      <xdr:sp macro="" textlink="">
        <xdr:nvSpPr>
          <xdr:cNvPr id="46" name="テキスト ボックス 45">
            <a:extLst>
              <a:ext uri="{FF2B5EF4-FFF2-40B4-BE49-F238E27FC236}">
                <a16:creationId xmlns:a16="http://schemas.microsoft.com/office/drawing/2014/main" id="{0C0DBEFC-9856-4453-8C00-259D374E0B00}"/>
              </a:ext>
            </a:extLst>
          </xdr:cNvPr>
          <xdr:cNvSpPr txBox="1"/>
        </xdr:nvSpPr>
        <xdr:spPr>
          <a:xfrm>
            <a:off x="1088070" y="2454154"/>
            <a:ext cx="354704" cy="44307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2000" b="1"/>
              <a:t>２</a:t>
            </a:r>
          </a:p>
        </xdr:txBody>
      </xdr:sp>
      <xdr:sp macro="" textlink="">
        <xdr:nvSpPr>
          <xdr:cNvPr id="47" name="テキスト ボックス 46">
            <a:extLst>
              <a:ext uri="{FF2B5EF4-FFF2-40B4-BE49-F238E27FC236}">
                <a16:creationId xmlns:a16="http://schemas.microsoft.com/office/drawing/2014/main" id="{E9477CC2-AC92-41AE-B26C-4614CD779F5D}"/>
              </a:ext>
            </a:extLst>
          </xdr:cNvPr>
          <xdr:cNvSpPr txBox="1"/>
        </xdr:nvSpPr>
        <xdr:spPr>
          <a:xfrm>
            <a:off x="1102259" y="1184011"/>
            <a:ext cx="425645" cy="44307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2000" b="1"/>
              <a:t>１</a:t>
            </a:r>
          </a:p>
        </xdr:txBody>
      </xdr:sp>
      <xdr:grpSp>
        <xdr:nvGrpSpPr>
          <xdr:cNvPr id="48" name="グループ化 45">
            <a:extLst>
              <a:ext uri="{FF2B5EF4-FFF2-40B4-BE49-F238E27FC236}">
                <a16:creationId xmlns:a16="http://schemas.microsoft.com/office/drawing/2014/main" id="{97B8025E-3F92-4D0B-8D34-14C830B8FF45}"/>
              </a:ext>
            </a:extLst>
          </xdr:cNvPr>
          <xdr:cNvGrpSpPr>
            <a:grpSpLocks/>
          </xdr:cNvGrpSpPr>
        </xdr:nvGrpSpPr>
        <xdr:grpSpPr bwMode="auto">
          <a:xfrm>
            <a:off x="3741420" y="1082040"/>
            <a:ext cx="640080" cy="2529840"/>
            <a:chOff x="1051560" y="807720"/>
            <a:chExt cx="1021080" cy="2430780"/>
          </a:xfrm>
        </xdr:grpSpPr>
        <xdr:sp macro="" textlink="">
          <xdr:nvSpPr>
            <xdr:cNvPr id="50" name="フローチャート: 処理 49">
              <a:extLst>
                <a:ext uri="{FF2B5EF4-FFF2-40B4-BE49-F238E27FC236}">
                  <a16:creationId xmlns:a16="http://schemas.microsoft.com/office/drawing/2014/main" id="{056027D0-329D-4C3E-978C-F05705451921}"/>
                </a:ext>
              </a:extLst>
            </xdr:cNvPr>
            <xdr:cNvSpPr/>
          </xdr:nvSpPr>
          <xdr:spPr>
            <a:xfrm>
              <a:off x="1062615" y="806362"/>
              <a:ext cx="995873" cy="1192027"/>
            </a:xfrm>
            <a:prstGeom prst="flowChartProcess">
              <a:avLst/>
            </a:prstGeom>
            <a:ln>
              <a:prstDash val="sysDash"/>
            </a:ln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sp macro="" textlink="">
          <xdr:nvSpPr>
            <xdr:cNvPr id="51" name="フローチャート: 処理 50">
              <a:extLst>
                <a:ext uri="{FF2B5EF4-FFF2-40B4-BE49-F238E27FC236}">
                  <a16:creationId xmlns:a16="http://schemas.microsoft.com/office/drawing/2014/main" id="{A8EFA699-04D3-46AE-A48B-1953E6EC89C5}"/>
                </a:ext>
              </a:extLst>
            </xdr:cNvPr>
            <xdr:cNvSpPr/>
          </xdr:nvSpPr>
          <xdr:spPr>
            <a:xfrm>
              <a:off x="1062615" y="2048057"/>
              <a:ext cx="995873" cy="1192027"/>
            </a:xfrm>
            <a:prstGeom prst="flowChartProcess">
              <a:avLst/>
            </a:prstGeom>
            <a:ln>
              <a:prstDash val="sysDash"/>
            </a:ln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</xdr:grpSp>
      <xdr:sp macro="" textlink="">
        <xdr:nvSpPr>
          <xdr:cNvPr id="49" name="ドーナツ 23">
            <a:extLst>
              <a:ext uri="{FF2B5EF4-FFF2-40B4-BE49-F238E27FC236}">
                <a16:creationId xmlns:a16="http://schemas.microsoft.com/office/drawing/2014/main" id="{CC00B4A8-DA31-4A39-877A-2BCA8B593565}"/>
              </a:ext>
            </a:extLst>
          </xdr:cNvPr>
          <xdr:cNvSpPr/>
        </xdr:nvSpPr>
        <xdr:spPr>
          <a:xfrm>
            <a:off x="1229951" y="1649239"/>
            <a:ext cx="120548" cy="124582"/>
          </a:xfrm>
          <a:prstGeom prst="donu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  <xdr:twoCellAnchor>
    <xdr:from>
      <xdr:col>1</xdr:col>
      <xdr:colOff>425462</xdr:colOff>
      <xdr:row>19</xdr:row>
      <xdr:rowOff>37599</xdr:rowOff>
    </xdr:from>
    <xdr:to>
      <xdr:col>3</xdr:col>
      <xdr:colOff>480764</xdr:colOff>
      <xdr:row>19</xdr:row>
      <xdr:rowOff>37599</xdr:rowOff>
    </xdr:to>
    <xdr:cxnSp macro="">
      <xdr:nvCxnSpPr>
        <xdr:cNvPr id="60" name="直線コネクタ 59">
          <a:extLst>
            <a:ext uri="{FF2B5EF4-FFF2-40B4-BE49-F238E27FC236}">
              <a16:creationId xmlns:a16="http://schemas.microsoft.com/office/drawing/2014/main" id="{0231EA56-31E9-480B-976E-80EDCC50758E}"/>
            </a:ext>
          </a:extLst>
        </xdr:cNvPr>
        <xdr:cNvCxnSpPr/>
      </xdr:nvCxnSpPr>
      <xdr:spPr bwMode="auto">
        <a:xfrm flipH="1">
          <a:off x="641362" y="3199899"/>
          <a:ext cx="1611052" cy="0"/>
        </a:xfrm>
        <a:prstGeom prst="line">
          <a:avLst/>
        </a:prstGeom>
        <a:ln w="15875">
          <a:prstDash val="lgDash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6497</xdr:colOff>
      <xdr:row>9</xdr:row>
      <xdr:rowOff>207</xdr:rowOff>
    </xdr:from>
    <xdr:to>
      <xdr:col>2</xdr:col>
      <xdr:colOff>6497</xdr:colOff>
      <xdr:row>19</xdr:row>
      <xdr:rowOff>37599</xdr:rowOff>
    </xdr:to>
    <xdr:cxnSp macro="">
      <xdr:nvCxnSpPr>
        <xdr:cNvPr id="61" name="直線矢印コネクタ 60">
          <a:extLst>
            <a:ext uri="{FF2B5EF4-FFF2-40B4-BE49-F238E27FC236}">
              <a16:creationId xmlns:a16="http://schemas.microsoft.com/office/drawing/2014/main" id="{45F08B02-0956-4C59-B574-F5F5F6DD1ACC}"/>
            </a:ext>
          </a:extLst>
        </xdr:cNvPr>
        <xdr:cNvCxnSpPr/>
      </xdr:nvCxnSpPr>
      <xdr:spPr bwMode="auto">
        <a:xfrm flipH="1">
          <a:off x="793897" y="1511507"/>
          <a:ext cx="0" cy="1688392"/>
        </a:xfrm>
        <a:prstGeom prst="straightConnector1">
          <a:avLst/>
        </a:prstGeom>
        <a:ln w="12700"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285530</xdr:colOff>
      <xdr:row>9</xdr:row>
      <xdr:rowOff>82550</xdr:rowOff>
    </xdr:from>
    <xdr:to>
      <xdr:col>2</xdr:col>
      <xdr:colOff>869949</xdr:colOff>
      <xdr:row>12</xdr:row>
      <xdr:rowOff>6350</xdr:rowOff>
    </xdr:to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26870FC8-9159-4E99-B0CC-01AEA7BAB6EC}"/>
            </a:ext>
          </a:extLst>
        </xdr:cNvPr>
        <xdr:cNvSpPr txBox="1"/>
      </xdr:nvSpPr>
      <xdr:spPr bwMode="auto">
        <a:xfrm>
          <a:off x="1072930" y="1593850"/>
          <a:ext cx="584419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r>
            <a:rPr kumimoji="1" lang="en-US" altLang="ja-JP" sz="2000" b="1"/>
            <a:t>ℓ</a:t>
          </a:r>
          <a:r>
            <a:rPr kumimoji="1" lang="en-US" altLang="ja-JP" sz="2000" b="1" baseline="-25000"/>
            <a:t>1 cm</a:t>
          </a:r>
          <a:endParaRPr kumimoji="1" lang="ja-JP" altLang="en-US" sz="2000" b="1" baseline="-25000"/>
        </a:p>
      </xdr:txBody>
    </xdr:sp>
    <xdr:clientData/>
  </xdr:twoCellAnchor>
  <xdr:twoCellAnchor>
    <xdr:from>
      <xdr:col>3</xdr:col>
      <xdr:colOff>215900</xdr:colOff>
      <xdr:row>18</xdr:row>
      <xdr:rowOff>150428</xdr:rowOff>
    </xdr:from>
    <xdr:to>
      <xdr:col>3</xdr:col>
      <xdr:colOff>323850</xdr:colOff>
      <xdr:row>19</xdr:row>
      <xdr:rowOff>92015</xdr:rowOff>
    </xdr:to>
    <xdr:sp macro="" textlink="">
      <xdr:nvSpPr>
        <xdr:cNvPr id="63" name="ドーナツ 7">
          <a:extLst>
            <a:ext uri="{FF2B5EF4-FFF2-40B4-BE49-F238E27FC236}">
              <a16:creationId xmlns:a16="http://schemas.microsoft.com/office/drawing/2014/main" id="{2DA24706-3807-47D6-9A90-F627775A26C7}"/>
            </a:ext>
          </a:extLst>
        </xdr:cNvPr>
        <xdr:cNvSpPr/>
      </xdr:nvSpPr>
      <xdr:spPr bwMode="auto">
        <a:xfrm>
          <a:off x="1987550" y="3147628"/>
          <a:ext cx="107950" cy="106687"/>
        </a:xfrm>
        <a:prstGeom prst="don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38100</xdr:colOff>
      <xdr:row>13</xdr:row>
      <xdr:rowOff>57150</xdr:rowOff>
    </xdr:from>
    <xdr:to>
      <xdr:col>2</xdr:col>
      <xdr:colOff>781050</xdr:colOff>
      <xdr:row>15</xdr:row>
      <xdr:rowOff>158750</xdr:rowOff>
    </xdr:to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A2FEF59D-0541-4B6D-9A78-99A19F1DAEE5}"/>
            </a:ext>
          </a:extLst>
        </xdr:cNvPr>
        <xdr:cNvSpPr txBox="1"/>
      </xdr:nvSpPr>
      <xdr:spPr bwMode="auto">
        <a:xfrm>
          <a:off x="825500" y="2228850"/>
          <a:ext cx="742950" cy="431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en-US" altLang="ja-JP" sz="2000" b="1"/>
            <a:t>ℓ</a:t>
          </a:r>
          <a:r>
            <a:rPr kumimoji="1" lang="en-US" altLang="ja-JP" sz="2000" b="1" baseline="-25000"/>
            <a:t>2 cm</a:t>
          </a:r>
          <a:endParaRPr kumimoji="1" lang="ja-JP" altLang="en-US" sz="2000" b="1" baseline="-25000"/>
        </a:p>
      </xdr:txBody>
    </xdr:sp>
    <xdr:clientData/>
  </xdr:twoCellAnchor>
  <xdr:twoCellAnchor>
    <xdr:from>
      <xdr:col>7</xdr:col>
      <xdr:colOff>445497</xdr:colOff>
      <xdr:row>23</xdr:row>
      <xdr:rowOff>34562</xdr:rowOff>
    </xdr:from>
    <xdr:to>
      <xdr:col>8</xdr:col>
      <xdr:colOff>689977</xdr:colOff>
      <xdr:row>24</xdr:row>
      <xdr:rowOff>95250</xdr:rowOff>
    </xdr:to>
    <xdr:sp macro="" textlink="">
      <xdr:nvSpPr>
        <xdr:cNvPr id="65" name="角丸四角形吹き出し 1">
          <a:extLst>
            <a:ext uri="{FF2B5EF4-FFF2-40B4-BE49-F238E27FC236}">
              <a16:creationId xmlns:a16="http://schemas.microsoft.com/office/drawing/2014/main" id="{5932FE68-3191-4D29-92EC-1EC61566657F}"/>
            </a:ext>
          </a:extLst>
        </xdr:cNvPr>
        <xdr:cNvSpPr/>
      </xdr:nvSpPr>
      <xdr:spPr>
        <a:xfrm>
          <a:off x="5309597" y="3863612"/>
          <a:ext cx="1000130" cy="384538"/>
        </a:xfrm>
        <a:prstGeom prst="wedgeRoundRectCallout">
          <a:avLst>
            <a:gd name="adj1" fmla="val -49383"/>
            <a:gd name="adj2" fmla="val -71298"/>
            <a:gd name="adj3" fmla="val 16667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</a:rPr>
            <a:t>側開戸側</a:t>
          </a:r>
        </a:p>
      </xdr:txBody>
    </xdr:sp>
    <xdr:clientData/>
  </xdr:twoCellAnchor>
  <xdr:twoCellAnchor>
    <xdr:from>
      <xdr:col>7</xdr:col>
      <xdr:colOff>592908</xdr:colOff>
      <xdr:row>6</xdr:row>
      <xdr:rowOff>12700</xdr:rowOff>
    </xdr:from>
    <xdr:to>
      <xdr:col>8</xdr:col>
      <xdr:colOff>629669</xdr:colOff>
      <xdr:row>8</xdr:row>
      <xdr:rowOff>39915</xdr:rowOff>
    </xdr:to>
    <xdr:sp macro="" textlink="">
      <xdr:nvSpPr>
        <xdr:cNvPr id="66" name="角丸四角形吹き出し 35">
          <a:extLst>
            <a:ext uri="{FF2B5EF4-FFF2-40B4-BE49-F238E27FC236}">
              <a16:creationId xmlns:a16="http://schemas.microsoft.com/office/drawing/2014/main" id="{6E48C513-DC70-4909-BFBC-7190D6215D27}"/>
            </a:ext>
          </a:extLst>
        </xdr:cNvPr>
        <xdr:cNvSpPr/>
      </xdr:nvSpPr>
      <xdr:spPr>
        <a:xfrm>
          <a:off x="5457008" y="1028700"/>
          <a:ext cx="792411" cy="357415"/>
        </a:xfrm>
        <a:prstGeom prst="wedgeRoundRectCallout">
          <a:avLst>
            <a:gd name="adj1" fmla="val -75900"/>
            <a:gd name="adj2" fmla="val 69587"/>
            <a:gd name="adj3" fmla="val 16667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</a:rPr>
            <a:t>側壁側</a:t>
          </a:r>
        </a:p>
      </xdr:txBody>
    </xdr:sp>
    <xdr:clientData/>
  </xdr:twoCellAnchor>
  <xdr:twoCellAnchor>
    <xdr:from>
      <xdr:col>2</xdr:col>
      <xdr:colOff>150487</xdr:colOff>
      <xdr:row>12</xdr:row>
      <xdr:rowOff>56596</xdr:rowOff>
    </xdr:from>
    <xdr:to>
      <xdr:col>3</xdr:col>
      <xdr:colOff>442629</xdr:colOff>
      <xdr:row>12</xdr:row>
      <xdr:rowOff>56596</xdr:rowOff>
    </xdr:to>
    <xdr:cxnSp macro="">
      <xdr:nvCxnSpPr>
        <xdr:cNvPr id="67" name="直線コネクタ 66">
          <a:extLst>
            <a:ext uri="{FF2B5EF4-FFF2-40B4-BE49-F238E27FC236}">
              <a16:creationId xmlns:a16="http://schemas.microsoft.com/office/drawing/2014/main" id="{E90311DC-BBB7-48AF-B7A0-D30C2123A69B}"/>
            </a:ext>
          </a:extLst>
        </xdr:cNvPr>
        <xdr:cNvCxnSpPr/>
      </xdr:nvCxnSpPr>
      <xdr:spPr bwMode="auto">
        <a:xfrm flipH="1">
          <a:off x="937887" y="2063196"/>
          <a:ext cx="1276392" cy="0"/>
        </a:xfrm>
        <a:prstGeom prst="line">
          <a:avLst/>
        </a:prstGeom>
        <a:ln w="15875">
          <a:prstDash val="lgDash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DA471-D8D9-4FE1-BF47-A58D5B3DFB2C}">
  <sheetPr>
    <pageSetUpPr fitToPage="1"/>
  </sheetPr>
  <dimension ref="A1:I51"/>
  <sheetViews>
    <sheetView tabSelected="1" zoomScaleNormal="100" zoomScaleSheetLayoutView="85" workbookViewId="0">
      <selection activeCell="K13" sqref="K13"/>
    </sheetView>
  </sheetViews>
  <sheetFormatPr defaultColWidth="8.1640625" defaultRowHeight="13" x14ac:dyDescent="0.55000000000000004"/>
  <cols>
    <col min="1" max="1" width="2.83203125" style="1" customWidth="1"/>
    <col min="2" max="2" width="7.5" style="1" customWidth="1"/>
    <col min="3" max="3" width="12.9140625" style="1" customWidth="1"/>
    <col min="4" max="4" width="10.25" style="1" customWidth="1"/>
    <col min="5" max="5" width="10.6640625" style="1" customWidth="1"/>
    <col min="6" max="6" width="7.75" style="1" customWidth="1"/>
    <col min="7" max="7" width="11.9140625" style="1" customWidth="1"/>
    <col min="8" max="8" width="9.9140625" style="1" customWidth="1"/>
    <col min="9" max="9" width="9.58203125" style="1" customWidth="1"/>
    <col min="10" max="10" width="10.83203125" style="1" customWidth="1"/>
    <col min="11" max="11" width="12.33203125" style="1" bestFit="1" customWidth="1"/>
    <col min="12" max="256" width="8.1640625" style="1"/>
    <col min="257" max="257" width="2.83203125" style="1" customWidth="1"/>
    <col min="258" max="258" width="7.5" style="1" customWidth="1"/>
    <col min="259" max="259" width="12.9140625" style="1" customWidth="1"/>
    <col min="260" max="260" width="10.25" style="1" customWidth="1"/>
    <col min="261" max="261" width="10.6640625" style="1" customWidth="1"/>
    <col min="262" max="262" width="7.75" style="1" customWidth="1"/>
    <col min="263" max="263" width="11.9140625" style="1" customWidth="1"/>
    <col min="264" max="264" width="9.9140625" style="1" customWidth="1"/>
    <col min="265" max="265" width="9.58203125" style="1" customWidth="1"/>
    <col min="266" max="266" width="10.83203125" style="1" customWidth="1"/>
    <col min="267" max="267" width="12.33203125" style="1" bestFit="1" customWidth="1"/>
    <col min="268" max="512" width="8.1640625" style="1"/>
    <col min="513" max="513" width="2.83203125" style="1" customWidth="1"/>
    <col min="514" max="514" width="7.5" style="1" customWidth="1"/>
    <col min="515" max="515" width="12.9140625" style="1" customWidth="1"/>
    <col min="516" max="516" width="10.25" style="1" customWidth="1"/>
    <col min="517" max="517" width="10.6640625" style="1" customWidth="1"/>
    <col min="518" max="518" width="7.75" style="1" customWidth="1"/>
    <col min="519" max="519" width="11.9140625" style="1" customWidth="1"/>
    <col min="520" max="520" width="9.9140625" style="1" customWidth="1"/>
    <col min="521" max="521" width="9.58203125" style="1" customWidth="1"/>
    <col min="522" max="522" width="10.83203125" style="1" customWidth="1"/>
    <col min="523" max="523" width="12.33203125" style="1" bestFit="1" customWidth="1"/>
    <col min="524" max="768" width="8.1640625" style="1"/>
    <col min="769" max="769" width="2.83203125" style="1" customWidth="1"/>
    <col min="770" max="770" width="7.5" style="1" customWidth="1"/>
    <col min="771" max="771" width="12.9140625" style="1" customWidth="1"/>
    <col min="772" max="772" width="10.25" style="1" customWidth="1"/>
    <col min="773" max="773" width="10.6640625" style="1" customWidth="1"/>
    <col min="774" max="774" width="7.75" style="1" customWidth="1"/>
    <col min="775" max="775" width="11.9140625" style="1" customWidth="1"/>
    <col min="776" max="776" width="9.9140625" style="1" customWidth="1"/>
    <col min="777" max="777" width="9.58203125" style="1" customWidth="1"/>
    <col min="778" max="778" width="10.83203125" style="1" customWidth="1"/>
    <col min="779" max="779" width="12.33203125" style="1" bestFit="1" customWidth="1"/>
    <col min="780" max="1024" width="8.1640625" style="1"/>
    <col min="1025" max="1025" width="2.83203125" style="1" customWidth="1"/>
    <col min="1026" max="1026" width="7.5" style="1" customWidth="1"/>
    <col min="1027" max="1027" width="12.9140625" style="1" customWidth="1"/>
    <col min="1028" max="1028" width="10.25" style="1" customWidth="1"/>
    <col min="1029" max="1029" width="10.6640625" style="1" customWidth="1"/>
    <col min="1030" max="1030" width="7.75" style="1" customWidth="1"/>
    <col min="1031" max="1031" width="11.9140625" style="1" customWidth="1"/>
    <col min="1032" max="1032" width="9.9140625" style="1" customWidth="1"/>
    <col min="1033" max="1033" width="9.58203125" style="1" customWidth="1"/>
    <col min="1034" max="1034" width="10.83203125" style="1" customWidth="1"/>
    <col min="1035" max="1035" width="12.33203125" style="1" bestFit="1" customWidth="1"/>
    <col min="1036" max="1280" width="8.1640625" style="1"/>
    <col min="1281" max="1281" width="2.83203125" style="1" customWidth="1"/>
    <col min="1282" max="1282" width="7.5" style="1" customWidth="1"/>
    <col min="1283" max="1283" width="12.9140625" style="1" customWidth="1"/>
    <col min="1284" max="1284" width="10.25" style="1" customWidth="1"/>
    <col min="1285" max="1285" width="10.6640625" style="1" customWidth="1"/>
    <col min="1286" max="1286" width="7.75" style="1" customWidth="1"/>
    <col min="1287" max="1287" width="11.9140625" style="1" customWidth="1"/>
    <col min="1288" max="1288" width="9.9140625" style="1" customWidth="1"/>
    <col min="1289" max="1289" width="9.58203125" style="1" customWidth="1"/>
    <col min="1290" max="1290" width="10.83203125" style="1" customWidth="1"/>
    <col min="1291" max="1291" width="12.33203125" style="1" bestFit="1" customWidth="1"/>
    <col min="1292" max="1536" width="8.1640625" style="1"/>
    <col min="1537" max="1537" width="2.83203125" style="1" customWidth="1"/>
    <col min="1538" max="1538" width="7.5" style="1" customWidth="1"/>
    <col min="1539" max="1539" width="12.9140625" style="1" customWidth="1"/>
    <col min="1540" max="1540" width="10.25" style="1" customWidth="1"/>
    <col min="1541" max="1541" width="10.6640625" style="1" customWidth="1"/>
    <col min="1542" max="1542" width="7.75" style="1" customWidth="1"/>
    <col min="1543" max="1543" width="11.9140625" style="1" customWidth="1"/>
    <col min="1544" max="1544" width="9.9140625" style="1" customWidth="1"/>
    <col min="1545" max="1545" width="9.58203125" style="1" customWidth="1"/>
    <col min="1546" max="1546" width="10.83203125" style="1" customWidth="1"/>
    <col min="1547" max="1547" width="12.33203125" style="1" bestFit="1" customWidth="1"/>
    <col min="1548" max="1792" width="8.1640625" style="1"/>
    <col min="1793" max="1793" width="2.83203125" style="1" customWidth="1"/>
    <col min="1794" max="1794" width="7.5" style="1" customWidth="1"/>
    <col min="1795" max="1795" width="12.9140625" style="1" customWidth="1"/>
    <col min="1796" max="1796" width="10.25" style="1" customWidth="1"/>
    <col min="1797" max="1797" width="10.6640625" style="1" customWidth="1"/>
    <col min="1798" max="1798" width="7.75" style="1" customWidth="1"/>
    <col min="1799" max="1799" width="11.9140625" style="1" customWidth="1"/>
    <col min="1800" max="1800" width="9.9140625" style="1" customWidth="1"/>
    <col min="1801" max="1801" width="9.58203125" style="1" customWidth="1"/>
    <col min="1802" max="1802" width="10.83203125" style="1" customWidth="1"/>
    <col min="1803" max="1803" width="12.33203125" style="1" bestFit="1" customWidth="1"/>
    <col min="1804" max="2048" width="8.1640625" style="1"/>
    <col min="2049" max="2049" width="2.83203125" style="1" customWidth="1"/>
    <col min="2050" max="2050" width="7.5" style="1" customWidth="1"/>
    <col min="2051" max="2051" width="12.9140625" style="1" customWidth="1"/>
    <col min="2052" max="2052" width="10.25" style="1" customWidth="1"/>
    <col min="2053" max="2053" width="10.6640625" style="1" customWidth="1"/>
    <col min="2054" max="2054" width="7.75" style="1" customWidth="1"/>
    <col min="2055" max="2055" width="11.9140625" style="1" customWidth="1"/>
    <col min="2056" max="2056" width="9.9140625" style="1" customWidth="1"/>
    <col min="2057" max="2057" width="9.58203125" style="1" customWidth="1"/>
    <col min="2058" max="2058" width="10.83203125" style="1" customWidth="1"/>
    <col min="2059" max="2059" width="12.33203125" style="1" bestFit="1" customWidth="1"/>
    <col min="2060" max="2304" width="8.1640625" style="1"/>
    <col min="2305" max="2305" width="2.83203125" style="1" customWidth="1"/>
    <col min="2306" max="2306" width="7.5" style="1" customWidth="1"/>
    <col min="2307" max="2307" width="12.9140625" style="1" customWidth="1"/>
    <col min="2308" max="2308" width="10.25" style="1" customWidth="1"/>
    <col min="2309" max="2309" width="10.6640625" style="1" customWidth="1"/>
    <col min="2310" max="2310" width="7.75" style="1" customWidth="1"/>
    <col min="2311" max="2311" width="11.9140625" style="1" customWidth="1"/>
    <col min="2312" max="2312" width="9.9140625" style="1" customWidth="1"/>
    <col min="2313" max="2313" width="9.58203125" style="1" customWidth="1"/>
    <col min="2314" max="2314" width="10.83203125" style="1" customWidth="1"/>
    <col min="2315" max="2315" width="12.33203125" style="1" bestFit="1" customWidth="1"/>
    <col min="2316" max="2560" width="8.1640625" style="1"/>
    <col min="2561" max="2561" width="2.83203125" style="1" customWidth="1"/>
    <col min="2562" max="2562" width="7.5" style="1" customWidth="1"/>
    <col min="2563" max="2563" width="12.9140625" style="1" customWidth="1"/>
    <col min="2564" max="2564" width="10.25" style="1" customWidth="1"/>
    <col min="2565" max="2565" width="10.6640625" style="1" customWidth="1"/>
    <col min="2566" max="2566" width="7.75" style="1" customWidth="1"/>
    <col min="2567" max="2567" width="11.9140625" style="1" customWidth="1"/>
    <col min="2568" max="2568" width="9.9140625" style="1" customWidth="1"/>
    <col min="2569" max="2569" width="9.58203125" style="1" customWidth="1"/>
    <col min="2570" max="2570" width="10.83203125" style="1" customWidth="1"/>
    <col min="2571" max="2571" width="12.33203125" style="1" bestFit="1" customWidth="1"/>
    <col min="2572" max="2816" width="8.1640625" style="1"/>
    <col min="2817" max="2817" width="2.83203125" style="1" customWidth="1"/>
    <col min="2818" max="2818" width="7.5" style="1" customWidth="1"/>
    <col min="2819" max="2819" width="12.9140625" style="1" customWidth="1"/>
    <col min="2820" max="2820" width="10.25" style="1" customWidth="1"/>
    <col min="2821" max="2821" width="10.6640625" style="1" customWidth="1"/>
    <col min="2822" max="2822" width="7.75" style="1" customWidth="1"/>
    <col min="2823" max="2823" width="11.9140625" style="1" customWidth="1"/>
    <col min="2824" max="2824" width="9.9140625" style="1" customWidth="1"/>
    <col min="2825" max="2825" width="9.58203125" style="1" customWidth="1"/>
    <col min="2826" max="2826" width="10.83203125" style="1" customWidth="1"/>
    <col min="2827" max="2827" width="12.33203125" style="1" bestFit="1" customWidth="1"/>
    <col min="2828" max="3072" width="8.1640625" style="1"/>
    <col min="3073" max="3073" width="2.83203125" style="1" customWidth="1"/>
    <col min="3074" max="3074" width="7.5" style="1" customWidth="1"/>
    <col min="3075" max="3075" width="12.9140625" style="1" customWidth="1"/>
    <col min="3076" max="3076" width="10.25" style="1" customWidth="1"/>
    <col min="3077" max="3077" width="10.6640625" style="1" customWidth="1"/>
    <col min="3078" max="3078" width="7.75" style="1" customWidth="1"/>
    <col min="3079" max="3079" width="11.9140625" style="1" customWidth="1"/>
    <col min="3080" max="3080" width="9.9140625" style="1" customWidth="1"/>
    <col min="3081" max="3081" width="9.58203125" style="1" customWidth="1"/>
    <col min="3082" max="3082" width="10.83203125" style="1" customWidth="1"/>
    <col min="3083" max="3083" width="12.33203125" style="1" bestFit="1" customWidth="1"/>
    <col min="3084" max="3328" width="8.1640625" style="1"/>
    <col min="3329" max="3329" width="2.83203125" style="1" customWidth="1"/>
    <col min="3330" max="3330" width="7.5" style="1" customWidth="1"/>
    <col min="3331" max="3331" width="12.9140625" style="1" customWidth="1"/>
    <col min="3332" max="3332" width="10.25" style="1" customWidth="1"/>
    <col min="3333" max="3333" width="10.6640625" style="1" customWidth="1"/>
    <col min="3334" max="3334" width="7.75" style="1" customWidth="1"/>
    <col min="3335" max="3335" width="11.9140625" style="1" customWidth="1"/>
    <col min="3336" max="3336" width="9.9140625" style="1" customWidth="1"/>
    <col min="3337" max="3337" width="9.58203125" style="1" customWidth="1"/>
    <col min="3338" max="3338" width="10.83203125" style="1" customWidth="1"/>
    <col min="3339" max="3339" width="12.33203125" style="1" bestFit="1" customWidth="1"/>
    <col min="3340" max="3584" width="8.1640625" style="1"/>
    <col min="3585" max="3585" width="2.83203125" style="1" customWidth="1"/>
    <col min="3586" max="3586" width="7.5" style="1" customWidth="1"/>
    <col min="3587" max="3587" width="12.9140625" style="1" customWidth="1"/>
    <col min="3588" max="3588" width="10.25" style="1" customWidth="1"/>
    <col min="3589" max="3589" width="10.6640625" style="1" customWidth="1"/>
    <col min="3590" max="3590" width="7.75" style="1" customWidth="1"/>
    <col min="3591" max="3591" width="11.9140625" style="1" customWidth="1"/>
    <col min="3592" max="3592" width="9.9140625" style="1" customWidth="1"/>
    <col min="3593" max="3593" width="9.58203125" style="1" customWidth="1"/>
    <col min="3594" max="3594" width="10.83203125" style="1" customWidth="1"/>
    <col min="3595" max="3595" width="12.33203125" style="1" bestFit="1" customWidth="1"/>
    <col min="3596" max="3840" width="8.1640625" style="1"/>
    <col min="3841" max="3841" width="2.83203125" style="1" customWidth="1"/>
    <col min="3842" max="3842" width="7.5" style="1" customWidth="1"/>
    <col min="3843" max="3843" width="12.9140625" style="1" customWidth="1"/>
    <col min="3844" max="3844" width="10.25" style="1" customWidth="1"/>
    <col min="3845" max="3845" width="10.6640625" style="1" customWidth="1"/>
    <col min="3846" max="3846" width="7.75" style="1" customWidth="1"/>
    <col min="3847" max="3847" width="11.9140625" style="1" customWidth="1"/>
    <col min="3848" max="3848" width="9.9140625" style="1" customWidth="1"/>
    <col min="3849" max="3849" width="9.58203125" style="1" customWidth="1"/>
    <col min="3850" max="3850" width="10.83203125" style="1" customWidth="1"/>
    <col min="3851" max="3851" width="12.33203125" style="1" bestFit="1" customWidth="1"/>
    <col min="3852" max="4096" width="8.1640625" style="1"/>
    <col min="4097" max="4097" width="2.83203125" style="1" customWidth="1"/>
    <col min="4098" max="4098" width="7.5" style="1" customWidth="1"/>
    <col min="4099" max="4099" width="12.9140625" style="1" customWidth="1"/>
    <col min="4100" max="4100" width="10.25" style="1" customWidth="1"/>
    <col min="4101" max="4101" width="10.6640625" style="1" customWidth="1"/>
    <col min="4102" max="4102" width="7.75" style="1" customWidth="1"/>
    <col min="4103" max="4103" width="11.9140625" style="1" customWidth="1"/>
    <col min="4104" max="4104" width="9.9140625" style="1" customWidth="1"/>
    <col min="4105" max="4105" width="9.58203125" style="1" customWidth="1"/>
    <col min="4106" max="4106" width="10.83203125" style="1" customWidth="1"/>
    <col min="4107" max="4107" width="12.33203125" style="1" bestFit="1" customWidth="1"/>
    <col min="4108" max="4352" width="8.1640625" style="1"/>
    <col min="4353" max="4353" width="2.83203125" style="1" customWidth="1"/>
    <col min="4354" max="4354" width="7.5" style="1" customWidth="1"/>
    <col min="4355" max="4355" width="12.9140625" style="1" customWidth="1"/>
    <col min="4356" max="4356" width="10.25" style="1" customWidth="1"/>
    <col min="4357" max="4357" width="10.6640625" style="1" customWidth="1"/>
    <col min="4358" max="4358" width="7.75" style="1" customWidth="1"/>
    <col min="4359" max="4359" width="11.9140625" style="1" customWidth="1"/>
    <col min="4360" max="4360" width="9.9140625" style="1" customWidth="1"/>
    <col min="4361" max="4361" width="9.58203125" style="1" customWidth="1"/>
    <col min="4362" max="4362" width="10.83203125" style="1" customWidth="1"/>
    <col min="4363" max="4363" width="12.33203125" style="1" bestFit="1" customWidth="1"/>
    <col min="4364" max="4608" width="8.1640625" style="1"/>
    <col min="4609" max="4609" width="2.83203125" style="1" customWidth="1"/>
    <col min="4610" max="4610" width="7.5" style="1" customWidth="1"/>
    <col min="4611" max="4611" width="12.9140625" style="1" customWidth="1"/>
    <col min="4612" max="4612" width="10.25" style="1" customWidth="1"/>
    <col min="4613" max="4613" width="10.6640625" style="1" customWidth="1"/>
    <col min="4614" max="4614" width="7.75" style="1" customWidth="1"/>
    <col min="4615" max="4615" width="11.9140625" style="1" customWidth="1"/>
    <col min="4616" max="4616" width="9.9140625" style="1" customWidth="1"/>
    <col min="4617" max="4617" width="9.58203125" style="1" customWidth="1"/>
    <col min="4618" max="4618" width="10.83203125" style="1" customWidth="1"/>
    <col min="4619" max="4619" width="12.33203125" style="1" bestFit="1" customWidth="1"/>
    <col min="4620" max="4864" width="8.1640625" style="1"/>
    <col min="4865" max="4865" width="2.83203125" style="1" customWidth="1"/>
    <col min="4866" max="4866" width="7.5" style="1" customWidth="1"/>
    <col min="4867" max="4867" width="12.9140625" style="1" customWidth="1"/>
    <col min="4868" max="4868" width="10.25" style="1" customWidth="1"/>
    <col min="4869" max="4869" width="10.6640625" style="1" customWidth="1"/>
    <col min="4870" max="4870" width="7.75" style="1" customWidth="1"/>
    <col min="4871" max="4871" width="11.9140625" style="1" customWidth="1"/>
    <col min="4872" max="4872" width="9.9140625" style="1" customWidth="1"/>
    <col min="4873" max="4873" width="9.58203125" style="1" customWidth="1"/>
    <col min="4874" max="4874" width="10.83203125" style="1" customWidth="1"/>
    <col min="4875" max="4875" width="12.33203125" style="1" bestFit="1" customWidth="1"/>
    <col min="4876" max="5120" width="8.1640625" style="1"/>
    <col min="5121" max="5121" width="2.83203125" style="1" customWidth="1"/>
    <col min="5122" max="5122" width="7.5" style="1" customWidth="1"/>
    <col min="5123" max="5123" width="12.9140625" style="1" customWidth="1"/>
    <col min="5124" max="5124" width="10.25" style="1" customWidth="1"/>
    <col min="5125" max="5125" width="10.6640625" style="1" customWidth="1"/>
    <col min="5126" max="5126" width="7.75" style="1" customWidth="1"/>
    <col min="5127" max="5127" width="11.9140625" style="1" customWidth="1"/>
    <col min="5128" max="5128" width="9.9140625" style="1" customWidth="1"/>
    <col min="5129" max="5129" width="9.58203125" style="1" customWidth="1"/>
    <col min="5130" max="5130" width="10.83203125" style="1" customWidth="1"/>
    <col min="5131" max="5131" width="12.33203125" style="1" bestFit="1" customWidth="1"/>
    <col min="5132" max="5376" width="8.1640625" style="1"/>
    <col min="5377" max="5377" width="2.83203125" style="1" customWidth="1"/>
    <col min="5378" max="5378" width="7.5" style="1" customWidth="1"/>
    <col min="5379" max="5379" width="12.9140625" style="1" customWidth="1"/>
    <col min="5380" max="5380" width="10.25" style="1" customWidth="1"/>
    <col min="5381" max="5381" width="10.6640625" style="1" customWidth="1"/>
    <col min="5382" max="5382" width="7.75" style="1" customWidth="1"/>
    <col min="5383" max="5383" width="11.9140625" style="1" customWidth="1"/>
    <col min="5384" max="5384" width="9.9140625" style="1" customWidth="1"/>
    <col min="5385" max="5385" width="9.58203125" style="1" customWidth="1"/>
    <col min="5386" max="5386" width="10.83203125" style="1" customWidth="1"/>
    <col min="5387" max="5387" width="12.33203125" style="1" bestFit="1" customWidth="1"/>
    <col min="5388" max="5632" width="8.1640625" style="1"/>
    <col min="5633" max="5633" width="2.83203125" style="1" customWidth="1"/>
    <col min="5634" max="5634" width="7.5" style="1" customWidth="1"/>
    <col min="5635" max="5635" width="12.9140625" style="1" customWidth="1"/>
    <col min="5636" max="5636" width="10.25" style="1" customWidth="1"/>
    <col min="5637" max="5637" width="10.6640625" style="1" customWidth="1"/>
    <col min="5638" max="5638" width="7.75" style="1" customWidth="1"/>
    <col min="5639" max="5639" width="11.9140625" style="1" customWidth="1"/>
    <col min="5640" max="5640" width="9.9140625" style="1" customWidth="1"/>
    <col min="5641" max="5641" width="9.58203125" style="1" customWidth="1"/>
    <col min="5642" max="5642" width="10.83203125" style="1" customWidth="1"/>
    <col min="5643" max="5643" width="12.33203125" style="1" bestFit="1" customWidth="1"/>
    <col min="5644" max="5888" width="8.1640625" style="1"/>
    <col min="5889" max="5889" width="2.83203125" style="1" customWidth="1"/>
    <col min="5890" max="5890" width="7.5" style="1" customWidth="1"/>
    <col min="5891" max="5891" width="12.9140625" style="1" customWidth="1"/>
    <col min="5892" max="5892" width="10.25" style="1" customWidth="1"/>
    <col min="5893" max="5893" width="10.6640625" style="1" customWidth="1"/>
    <col min="5894" max="5894" width="7.75" style="1" customWidth="1"/>
    <col min="5895" max="5895" width="11.9140625" style="1" customWidth="1"/>
    <col min="5896" max="5896" width="9.9140625" style="1" customWidth="1"/>
    <col min="5897" max="5897" width="9.58203125" style="1" customWidth="1"/>
    <col min="5898" max="5898" width="10.83203125" style="1" customWidth="1"/>
    <col min="5899" max="5899" width="12.33203125" style="1" bestFit="1" customWidth="1"/>
    <col min="5900" max="6144" width="8.1640625" style="1"/>
    <col min="6145" max="6145" width="2.83203125" style="1" customWidth="1"/>
    <col min="6146" max="6146" width="7.5" style="1" customWidth="1"/>
    <col min="6147" max="6147" width="12.9140625" style="1" customWidth="1"/>
    <col min="6148" max="6148" width="10.25" style="1" customWidth="1"/>
    <col min="6149" max="6149" width="10.6640625" style="1" customWidth="1"/>
    <col min="6150" max="6150" width="7.75" style="1" customWidth="1"/>
    <col min="6151" max="6151" width="11.9140625" style="1" customWidth="1"/>
    <col min="6152" max="6152" width="9.9140625" style="1" customWidth="1"/>
    <col min="6153" max="6153" width="9.58203125" style="1" customWidth="1"/>
    <col min="6154" max="6154" width="10.83203125" style="1" customWidth="1"/>
    <col min="6155" max="6155" width="12.33203125" style="1" bestFit="1" customWidth="1"/>
    <col min="6156" max="6400" width="8.1640625" style="1"/>
    <col min="6401" max="6401" width="2.83203125" style="1" customWidth="1"/>
    <col min="6402" max="6402" width="7.5" style="1" customWidth="1"/>
    <col min="6403" max="6403" width="12.9140625" style="1" customWidth="1"/>
    <col min="6404" max="6404" width="10.25" style="1" customWidth="1"/>
    <col min="6405" max="6405" width="10.6640625" style="1" customWidth="1"/>
    <col min="6406" max="6406" width="7.75" style="1" customWidth="1"/>
    <col min="6407" max="6407" width="11.9140625" style="1" customWidth="1"/>
    <col min="6408" max="6408" width="9.9140625" style="1" customWidth="1"/>
    <col min="6409" max="6409" width="9.58203125" style="1" customWidth="1"/>
    <col min="6410" max="6410" width="10.83203125" style="1" customWidth="1"/>
    <col min="6411" max="6411" width="12.33203125" style="1" bestFit="1" customWidth="1"/>
    <col min="6412" max="6656" width="8.1640625" style="1"/>
    <col min="6657" max="6657" width="2.83203125" style="1" customWidth="1"/>
    <col min="6658" max="6658" width="7.5" style="1" customWidth="1"/>
    <col min="6659" max="6659" width="12.9140625" style="1" customWidth="1"/>
    <col min="6660" max="6660" width="10.25" style="1" customWidth="1"/>
    <col min="6661" max="6661" width="10.6640625" style="1" customWidth="1"/>
    <col min="6662" max="6662" width="7.75" style="1" customWidth="1"/>
    <col min="6663" max="6663" width="11.9140625" style="1" customWidth="1"/>
    <col min="6664" max="6664" width="9.9140625" style="1" customWidth="1"/>
    <col min="6665" max="6665" width="9.58203125" style="1" customWidth="1"/>
    <col min="6666" max="6666" width="10.83203125" style="1" customWidth="1"/>
    <col min="6667" max="6667" width="12.33203125" style="1" bestFit="1" customWidth="1"/>
    <col min="6668" max="6912" width="8.1640625" style="1"/>
    <col min="6913" max="6913" width="2.83203125" style="1" customWidth="1"/>
    <col min="6914" max="6914" width="7.5" style="1" customWidth="1"/>
    <col min="6915" max="6915" width="12.9140625" style="1" customWidth="1"/>
    <col min="6916" max="6916" width="10.25" style="1" customWidth="1"/>
    <col min="6917" max="6917" width="10.6640625" style="1" customWidth="1"/>
    <col min="6918" max="6918" width="7.75" style="1" customWidth="1"/>
    <col min="6919" max="6919" width="11.9140625" style="1" customWidth="1"/>
    <col min="6920" max="6920" width="9.9140625" style="1" customWidth="1"/>
    <col min="6921" max="6921" width="9.58203125" style="1" customWidth="1"/>
    <col min="6922" max="6922" width="10.83203125" style="1" customWidth="1"/>
    <col min="6923" max="6923" width="12.33203125" style="1" bestFit="1" customWidth="1"/>
    <col min="6924" max="7168" width="8.1640625" style="1"/>
    <col min="7169" max="7169" width="2.83203125" style="1" customWidth="1"/>
    <col min="7170" max="7170" width="7.5" style="1" customWidth="1"/>
    <col min="7171" max="7171" width="12.9140625" style="1" customWidth="1"/>
    <col min="7172" max="7172" width="10.25" style="1" customWidth="1"/>
    <col min="7173" max="7173" width="10.6640625" style="1" customWidth="1"/>
    <col min="7174" max="7174" width="7.75" style="1" customWidth="1"/>
    <col min="7175" max="7175" width="11.9140625" style="1" customWidth="1"/>
    <col min="7176" max="7176" width="9.9140625" style="1" customWidth="1"/>
    <col min="7177" max="7177" width="9.58203125" style="1" customWidth="1"/>
    <col min="7178" max="7178" width="10.83203125" style="1" customWidth="1"/>
    <col min="7179" max="7179" width="12.33203125" style="1" bestFit="1" customWidth="1"/>
    <col min="7180" max="7424" width="8.1640625" style="1"/>
    <col min="7425" max="7425" width="2.83203125" style="1" customWidth="1"/>
    <col min="7426" max="7426" width="7.5" style="1" customWidth="1"/>
    <col min="7427" max="7427" width="12.9140625" style="1" customWidth="1"/>
    <col min="7428" max="7428" width="10.25" style="1" customWidth="1"/>
    <col min="7429" max="7429" width="10.6640625" style="1" customWidth="1"/>
    <col min="7430" max="7430" width="7.75" style="1" customWidth="1"/>
    <col min="7431" max="7431" width="11.9140625" style="1" customWidth="1"/>
    <col min="7432" max="7432" width="9.9140625" style="1" customWidth="1"/>
    <col min="7433" max="7433" width="9.58203125" style="1" customWidth="1"/>
    <col min="7434" max="7434" width="10.83203125" style="1" customWidth="1"/>
    <col min="7435" max="7435" width="12.33203125" style="1" bestFit="1" customWidth="1"/>
    <col min="7436" max="7680" width="8.1640625" style="1"/>
    <col min="7681" max="7681" width="2.83203125" style="1" customWidth="1"/>
    <col min="7682" max="7682" width="7.5" style="1" customWidth="1"/>
    <col min="7683" max="7683" width="12.9140625" style="1" customWidth="1"/>
    <col min="7684" max="7684" width="10.25" style="1" customWidth="1"/>
    <col min="7685" max="7685" width="10.6640625" style="1" customWidth="1"/>
    <col min="7686" max="7686" width="7.75" style="1" customWidth="1"/>
    <col min="7687" max="7687" width="11.9140625" style="1" customWidth="1"/>
    <col min="7688" max="7688" width="9.9140625" style="1" customWidth="1"/>
    <col min="7689" max="7689" width="9.58203125" style="1" customWidth="1"/>
    <col min="7690" max="7690" width="10.83203125" style="1" customWidth="1"/>
    <col min="7691" max="7691" width="12.33203125" style="1" bestFit="1" customWidth="1"/>
    <col min="7692" max="7936" width="8.1640625" style="1"/>
    <col min="7937" max="7937" width="2.83203125" style="1" customWidth="1"/>
    <col min="7938" max="7938" width="7.5" style="1" customWidth="1"/>
    <col min="7939" max="7939" width="12.9140625" style="1" customWidth="1"/>
    <col min="7940" max="7940" width="10.25" style="1" customWidth="1"/>
    <col min="7941" max="7941" width="10.6640625" style="1" customWidth="1"/>
    <col min="7942" max="7942" width="7.75" style="1" customWidth="1"/>
    <col min="7943" max="7943" width="11.9140625" style="1" customWidth="1"/>
    <col min="7944" max="7944" width="9.9140625" style="1" customWidth="1"/>
    <col min="7945" max="7945" width="9.58203125" style="1" customWidth="1"/>
    <col min="7946" max="7946" width="10.83203125" style="1" customWidth="1"/>
    <col min="7947" max="7947" width="12.33203125" style="1" bestFit="1" customWidth="1"/>
    <col min="7948" max="8192" width="8.1640625" style="1"/>
    <col min="8193" max="8193" width="2.83203125" style="1" customWidth="1"/>
    <col min="8194" max="8194" width="7.5" style="1" customWidth="1"/>
    <col min="8195" max="8195" width="12.9140625" style="1" customWidth="1"/>
    <col min="8196" max="8196" width="10.25" style="1" customWidth="1"/>
    <col min="8197" max="8197" width="10.6640625" style="1" customWidth="1"/>
    <col min="8198" max="8198" width="7.75" style="1" customWidth="1"/>
    <col min="8199" max="8199" width="11.9140625" style="1" customWidth="1"/>
    <col min="8200" max="8200" width="9.9140625" style="1" customWidth="1"/>
    <col min="8201" max="8201" width="9.58203125" style="1" customWidth="1"/>
    <col min="8202" max="8202" width="10.83203125" style="1" customWidth="1"/>
    <col min="8203" max="8203" width="12.33203125" style="1" bestFit="1" customWidth="1"/>
    <col min="8204" max="8448" width="8.1640625" style="1"/>
    <col min="8449" max="8449" width="2.83203125" style="1" customWidth="1"/>
    <col min="8450" max="8450" width="7.5" style="1" customWidth="1"/>
    <col min="8451" max="8451" width="12.9140625" style="1" customWidth="1"/>
    <col min="8452" max="8452" width="10.25" style="1" customWidth="1"/>
    <col min="8453" max="8453" width="10.6640625" style="1" customWidth="1"/>
    <col min="8454" max="8454" width="7.75" style="1" customWidth="1"/>
    <col min="8455" max="8455" width="11.9140625" style="1" customWidth="1"/>
    <col min="8456" max="8456" width="9.9140625" style="1" customWidth="1"/>
    <col min="8457" max="8457" width="9.58203125" style="1" customWidth="1"/>
    <col min="8458" max="8458" width="10.83203125" style="1" customWidth="1"/>
    <col min="8459" max="8459" width="12.33203125" style="1" bestFit="1" customWidth="1"/>
    <col min="8460" max="8704" width="8.1640625" style="1"/>
    <col min="8705" max="8705" width="2.83203125" style="1" customWidth="1"/>
    <col min="8706" max="8706" width="7.5" style="1" customWidth="1"/>
    <col min="8707" max="8707" width="12.9140625" style="1" customWidth="1"/>
    <col min="8708" max="8708" width="10.25" style="1" customWidth="1"/>
    <col min="8709" max="8709" width="10.6640625" style="1" customWidth="1"/>
    <col min="8710" max="8710" width="7.75" style="1" customWidth="1"/>
    <col min="8711" max="8711" width="11.9140625" style="1" customWidth="1"/>
    <col min="8712" max="8712" width="9.9140625" style="1" customWidth="1"/>
    <col min="8713" max="8713" width="9.58203125" style="1" customWidth="1"/>
    <col min="8714" max="8714" width="10.83203125" style="1" customWidth="1"/>
    <col min="8715" max="8715" width="12.33203125" style="1" bestFit="1" customWidth="1"/>
    <col min="8716" max="8960" width="8.1640625" style="1"/>
    <col min="8961" max="8961" width="2.83203125" style="1" customWidth="1"/>
    <col min="8962" max="8962" width="7.5" style="1" customWidth="1"/>
    <col min="8963" max="8963" width="12.9140625" style="1" customWidth="1"/>
    <col min="8964" max="8964" width="10.25" style="1" customWidth="1"/>
    <col min="8965" max="8965" width="10.6640625" style="1" customWidth="1"/>
    <col min="8966" max="8966" width="7.75" style="1" customWidth="1"/>
    <col min="8967" max="8967" width="11.9140625" style="1" customWidth="1"/>
    <col min="8968" max="8968" width="9.9140625" style="1" customWidth="1"/>
    <col min="8969" max="8969" width="9.58203125" style="1" customWidth="1"/>
    <col min="8970" max="8970" width="10.83203125" style="1" customWidth="1"/>
    <col min="8971" max="8971" width="12.33203125" style="1" bestFit="1" customWidth="1"/>
    <col min="8972" max="9216" width="8.1640625" style="1"/>
    <col min="9217" max="9217" width="2.83203125" style="1" customWidth="1"/>
    <col min="9218" max="9218" width="7.5" style="1" customWidth="1"/>
    <col min="9219" max="9219" width="12.9140625" style="1" customWidth="1"/>
    <col min="9220" max="9220" width="10.25" style="1" customWidth="1"/>
    <col min="9221" max="9221" width="10.6640625" style="1" customWidth="1"/>
    <col min="9222" max="9222" width="7.75" style="1" customWidth="1"/>
    <col min="9223" max="9223" width="11.9140625" style="1" customWidth="1"/>
    <col min="9224" max="9224" width="9.9140625" style="1" customWidth="1"/>
    <col min="9225" max="9225" width="9.58203125" style="1" customWidth="1"/>
    <col min="9226" max="9226" width="10.83203125" style="1" customWidth="1"/>
    <col min="9227" max="9227" width="12.33203125" style="1" bestFit="1" customWidth="1"/>
    <col min="9228" max="9472" width="8.1640625" style="1"/>
    <col min="9473" max="9473" width="2.83203125" style="1" customWidth="1"/>
    <col min="9474" max="9474" width="7.5" style="1" customWidth="1"/>
    <col min="9475" max="9475" width="12.9140625" style="1" customWidth="1"/>
    <col min="9476" max="9476" width="10.25" style="1" customWidth="1"/>
    <col min="9477" max="9477" width="10.6640625" style="1" customWidth="1"/>
    <col min="9478" max="9478" width="7.75" style="1" customWidth="1"/>
    <col min="9479" max="9479" width="11.9140625" style="1" customWidth="1"/>
    <col min="9480" max="9480" width="9.9140625" style="1" customWidth="1"/>
    <col min="9481" max="9481" width="9.58203125" style="1" customWidth="1"/>
    <col min="9482" max="9482" width="10.83203125" style="1" customWidth="1"/>
    <col min="9483" max="9483" width="12.33203125" style="1" bestFit="1" customWidth="1"/>
    <col min="9484" max="9728" width="8.1640625" style="1"/>
    <col min="9729" max="9729" width="2.83203125" style="1" customWidth="1"/>
    <col min="9730" max="9730" width="7.5" style="1" customWidth="1"/>
    <col min="9731" max="9731" width="12.9140625" style="1" customWidth="1"/>
    <col min="9732" max="9732" width="10.25" style="1" customWidth="1"/>
    <col min="9733" max="9733" width="10.6640625" style="1" customWidth="1"/>
    <col min="9734" max="9734" width="7.75" style="1" customWidth="1"/>
    <col min="9735" max="9735" width="11.9140625" style="1" customWidth="1"/>
    <col min="9736" max="9736" width="9.9140625" style="1" customWidth="1"/>
    <col min="9737" max="9737" width="9.58203125" style="1" customWidth="1"/>
    <col min="9738" max="9738" width="10.83203125" style="1" customWidth="1"/>
    <col min="9739" max="9739" width="12.33203125" style="1" bestFit="1" customWidth="1"/>
    <col min="9740" max="9984" width="8.1640625" style="1"/>
    <col min="9985" max="9985" width="2.83203125" style="1" customWidth="1"/>
    <col min="9986" max="9986" width="7.5" style="1" customWidth="1"/>
    <col min="9987" max="9987" width="12.9140625" style="1" customWidth="1"/>
    <col min="9988" max="9988" width="10.25" style="1" customWidth="1"/>
    <col min="9989" max="9989" width="10.6640625" style="1" customWidth="1"/>
    <col min="9990" max="9990" width="7.75" style="1" customWidth="1"/>
    <col min="9991" max="9991" width="11.9140625" style="1" customWidth="1"/>
    <col min="9992" max="9992" width="9.9140625" style="1" customWidth="1"/>
    <col min="9993" max="9993" width="9.58203125" style="1" customWidth="1"/>
    <col min="9994" max="9994" width="10.83203125" style="1" customWidth="1"/>
    <col min="9995" max="9995" width="12.33203125" style="1" bestFit="1" customWidth="1"/>
    <col min="9996" max="10240" width="8.1640625" style="1"/>
    <col min="10241" max="10241" width="2.83203125" style="1" customWidth="1"/>
    <col min="10242" max="10242" width="7.5" style="1" customWidth="1"/>
    <col min="10243" max="10243" width="12.9140625" style="1" customWidth="1"/>
    <col min="10244" max="10244" width="10.25" style="1" customWidth="1"/>
    <col min="10245" max="10245" width="10.6640625" style="1" customWidth="1"/>
    <col min="10246" max="10246" width="7.75" style="1" customWidth="1"/>
    <col min="10247" max="10247" width="11.9140625" style="1" customWidth="1"/>
    <col min="10248" max="10248" width="9.9140625" style="1" customWidth="1"/>
    <col min="10249" max="10249" width="9.58203125" style="1" customWidth="1"/>
    <col min="10250" max="10250" width="10.83203125" style="1" customWidth="1"/>
    <col min="10251" max="10251" width="12.33203125" style="1" bestFit="1" customWidth="1"/>
    <col min="10252" max="10496" width="8.1640625" style="1"/>
    <col min="10497" max="10497" width="2.83203125" style="1" customWidth="1"/>
    <col min="10498" max="10498" width="7.5" style="1" customWidth="1"/>
    <col min="10499" max="10499" width="12.9140625" style="1" customWidth="1"/>
    <col min="10500" max="10500" width="10.25" style="1" customWidth="1"/>
    <col min="10501" max="10501" width="10.6640625" style="1" customWidth="1"/>
    <col min="10502" max="10502" width="7.75" style="1" customWidth="1"/>
    <col min="10503" max="10503" width="11.9140625" style="1" customWidth="1"/>
    <col min="10504" max="10504" width="9.9140625" style="1" customWidth="1"/>
    <col min="10505" max="10505" width="9.58203125" style="1" customWidth="1"/>
    <col min="10506" max="10506" width="10.83203125" style="1" customWidth="1"/>
    <col min="10507" max="10507" width="12.33203125" style="1" bestFit="1" customWidth="1"/>
    <col min="10508" max="10752" width="8.1640625" style="1"/>
    <col min="10753" max="10753" width="2.83203125" style="1" customWidth="1"/>
    <col min="10754" max="10754" width="7.5" style="1" customWidth="1"/>
    <col min="10755" max="10755" width="12.9140625" style="1" customWidth="1"/>
    <col min="10756" max="10756" width="10.25" style="1" customWidth="1"/>
    <col min="10757" max="10757" width="10.6640625" style="1" customWidth="1"/>
    <col min="10758" max="10758" width="7.75" style="1" customWidth="1"/>
    <col min="10759" max="10759" width="11.9140625" style="1" customWidth="1"/>
    <col min="10760" max="10760" width="9.9140625" style="1" customWidth="1"/>
    <col min="10761" max="10761" width="9.58203125" style="1" customWidth="1"/>
    <col min="10762" max="10762" width="10.83203125" style="1" customWidth="1"/>
    <col min="10763" max="10763" width="12.33203125" style="1" bestFit="1" customWidth="1"/>
    <col min="10764" max="11008" width="8.1640625" style="1"/>
    <col min="11009" max="11009" width="2.83203125" style="1" customWidth="1"/>
    <col min="11010" max="11010" width="7.5" style="1" customWidth="1"/>
    <col min="11011" max="11011" width="12.9140625" style="1" customWidth="1"/>
    <col min="11012" max="11012" width="10.25" style="1" customWidth="1"/>
    <col min="11013" max="11013" width="10.6640625" style="1" customWidth="1"/>
    <col min="11014" max="11014" width="7.75" style="1" customWidth="1"/>
    <col min="11015" max="11015" width="11.9140625" style="1" customWidth="1"/>
    <col min="11016" max="11016" width="9.9140625" style="1" customWidth="1"/>
    <col min="11017" max="11017" width="9.58203125" style="1" customWidth="1"/>
    <col min="11018" max="11018" width="10.83203125" style="1" customWidth="1"/>
    <col min="11019" max="11019" width="12.33203125" style="1" bestFit="1" customWidth="1"/>
    <col min="11020" max="11264" width="8.1640625" style="1"/>
    <col min="11265" max="11265" width="2.83203125" style="1" customWidth="1"/>
    <col min="11266" max="11266" width="7.5" style="1" customWidth="1"/>
    <col min="11267" max="11267" width="12.9140625" style="1" customWidth="1"/>
    <col min="11268" max="11268" width="10.25" style="1" customWidth="1"/>
    <col min="11269" max="11269" width="10.6640625" style="1" customWidth="1"/>
    <col min="11270" max="11270" width="7.75" style="1" customWidth="1"/>
    <col min="11271" max="11271" width="11.9140625" style="1" customWidth="1"/>
    <col min="11272" max="11272" width="9.9140625" style="1" customWidth="1"/>
    <col min="11273" max="11273" width="9.58203125" style="1" customWidth="1"/>
    <col min="11274" max="11274" width="10.83203125" style="1" customWidth="1"/>
    <col min="11275" max="11275" width="12.33203125" style="1" bestFit="1" customWidth="1"/>
    <col min="11276" max="11520" width="8.1640625" style="1"/>
    <col min="11521" max="11521" width="2.83203125" style="1" customWidth="1"/>
    <col min="11522" max="11522" width="7.5" style="1" customWidth="1"/>
    <col min="11523" max="11523" width="12.9140625" style="1" customWidth="1"/>
    <col min="11524" max="11524" width="10.25" style="1" customWidth="1"/>
    <col min="11525" max="11525" width="10.6640625" style="1" customWidth="1"/>
    <col min="11526" max="11526" width="7.75" style="1" customWidth="1"/>
    <col min="11527" max="11527" width="11.9140625" style="1" customWidth="1"/>
    <col min="11528" max="11528" width="9.9140625" style="1" customWidth="1"/>
    <col min="11529" max="11529" width="9.58203125" style="1" customWidth="1"/>
    <col min="11530" max="11530" width="10.83203125" style="1" customWidth="1"/>
    <col min="11531" max="11531" width="12.33203125" style="1" bestFit="1" customWidth="1"/>
    <col min="11532" max="11776" width="8.1640625" style="1"/>
    <col min="11777" max="11777" width="2.83203125" style="1" customWidth="1"/>
    <col min="11778" max="11778" width="7.5" style="1" customWidth="1"/>
    <col min="11779" max="11779" width="12.9140625" style="1" customWidth="1"/>
    <col min="11780" max="11780" width="10.25" style="1" customWidth="1"/>
    <col min="11781" max="11781" width="10.6640625" style="1" customWidth="1"/>
    <col min="11782" max="11782" width="7.75" style="1" customWidth="1"/>
    <col min="11783" max="11783" width="11.9140625" style="1" customWidth="1"/>
    <col min="11784" max="11784" width="9.9140625" style="1" customWidth="1"/>
    <col min="11785" max="11785" width="9.58203125" style="1" customWidth="1"/>
    <col min="11786" max="11786" width="10.83203125" style="1" customWidth="1"/>
    <col min="11787" max="11787" width="12.33203125" style="1" bestFit="1" customWidth="1"/>
    <col min="11788" max="12032" width="8.1640625" style="1"/>
    <col min="12033" max="12033" width="2.83203125" style="1" customWidth="1"/>
    <col min="12034" max="12034" width="7.5" style="1" customWidth="1"/>
    <col min="12035" max="12035" width="12.9140625" style="1" customWidth="1"/>
    <col min="12036" max="12036" width="10.25" style="1" customWidth="1"/>
    <col min="12037" max="12037" width="10.6640625" style="1" customWidth="1"/>
    <col min="12038" max="12038" width="7.75" style="1" customWidth="1"/>
    <col min="12039" max="12039" width="11.9140625" style="1" customWidth="1"/>
    <col min="12040" max="12040" width="9.9140625" style="1" customWidth="1"/>
    <col min="12041" max="12041" width="9.58203125" style="1" customWidth="1"/>
    <col min="12042" max="12042" width="10.83203125" style="1" customWidth="1"/>
    <col min="12043" max="12043" width="12.33203125" style="1" bestFit="1" customWidth="1"/>
    <col min="12044" max="12288" width="8.1640625" style="1"/>
    <col min="12289" max="12289" width="2.83203125" style="1" customWidth="1"/>
    <col min="12290" max="12290" width="7.5" style="1" customWidth="1"/>
    <col min="12291" max="12291" width="12.9140625" style="1" customWidth="1"/>
    <col min="12292" max="12292" width="10.25" style="1" customWidth="1"/>
    <col min="12293" max="12293" width="10.6640625" style="1" customWidth="1"/>
    <col min="12294" max="12294" width="7.75" style="1" customWidth="1"/>
    <col min="12295" max="12295" width="11.9140625" style="1" customWidth="1"/>
    <col min="12296" max="12296" width="9.9140625" style="1" customWidth="1"/>
    <col min="12297" max="12297" width="9.58203125" style="1" customWidth="1"/>
    <col min="12298" max="12298" width="10.83203125" style="1" customWidth="1"/>
    <col min="12299" max="12299" width="12.33203125" style="1" bestFit="1" customWidth="1"/>
    <col min="12300" max="12544" width="8.1640625" style="1"/>
    <col min="12545" max="12545" width="2.83203125" style="1" customWidth="1"/>
    <col min="12546" max="12546" width="7.5" style="1" customWidth="1"/>
    <col min="12547" max="12547" width="12.9140625" style="1" customWidth="1"/>
    <col min="12548" max="12548" width="10.25" style="1" customWidth="1"/>
    <col min="12549" max="12549" width="10.6640625" style="1" customWidth="1"/>
    <col min="12550" max="12550" width="7.75" style="1" customWidth="1"/>
    <col min="12551" max="12551" width="11.9140625" style="1" customWidth="1"/>
    <col min="12552" max="12552" width="9.9140625" style="1" customWidth="1"/>
    <col min="12553" max="12553" width="9.58203125" style="1" customWidth="1"/>
    <col min="12554" max="12554" width="10.83203125" style="1" customWidth="1"/>
    <col min="12555" max="12555" width="12.33203125" style="1" bestFit="1" customWidth="1"/>
    <col min="12556" max="12800" width="8.1640625" style="1"/>
    <col min="12801" max="12801" width="2.83203125" style="1" customWidth="1"/>
    <col min="12802" max="12802" width="7.5" style="1" customWidth="1"/>
    <col min="12803" max="12803" width="12.9140625" style="1" customWidth="1"/>
    <col min="12804" max="12804" width="10.25" style="1" customWidth="1"/>
    <col min="12805" max="12805" width="10.6640625" style="1" customWidth="1"/>
    <col min="12806" max="12806" width="7.75" style="1" customWidth="1"/>
    <col min="12807" max="12807" width="11.9140625" style="1" customWidth="1"/>
    <col min="12808" max="12808" width="9.9140625" style="1" customWidth="1"/>
    <col min="12809" max="12809" width="9.58203125" style="1" customWidth="1"/>
    <col min="12810" max="12810" width="10.83203125" style="1" customWidth="1"/>
    <col min="12811" max="12811" width="12.33203125" style="1" bestFit="1" customWidth="1"/>
    <col min="12812" max="13056" width="8.1640625" style="1"/>
    <col min="13057" max="13057" width="2.83203125" style="1" customWidth="1"/>
    <col min="13058" max="13058" width="7.5" style="1" customWidth="1"/>
    <col min="13059" max="13059" width="12.9140625" style="1" customWidth="1"/>
    <col min="13060" max="13060" width="10.25" style="1" customWidth="1"/>
    <col min="13061" max="13061" width="10.6640625" style="1" customWidth="1"/>
    <col min="13062" max="13062" width="7.75" style="1" customWidth="1"/>
    <col min="13063" max="13063" width="11.9140625" style="1" customWidth="1"/>
    <col min="13064" max="13064" width="9.9140625" style="1" customWidth="1"/>
    <col min="13065" max="13065" width="9.58203125" style="1" customWidth="1"/>
    <col min="13066" max="13066" width="10.83203125" style="1" customWidth="1"/>
    <col min="13067" max="13067" width="12.33203125" style="1" bestFit="1" customWidth="1"/>
    <col min="13068" max="13312" width="8.1640625" style="1"/>
    <col min="13313" max="13313" width="2.83203125" style="1" customWidth="1"/>
    <col min="13314" max="13314" width="7.5" style="1" customWidth="1"/>
    <col min="13315" max="13315" width="12.9140625" style="1" customWidth="1"/>
    <col min="13316" max="13316" width="10.25" style="1" customWidth="1"/>
    <col min="13317" max="13317" width="10.6640625" style="1" customWidth="1"/>
    <col min="13318" max="13318" width="7.75" style="1" customWidth="1"/>
    <col min="13319" max="13319" width="11.9140625" style="1" customWidth="1"/>
    <col min="13320" max="13320" width="9.9140625" style="1" customWidth="1"/>
    <col min="13321" max="13321" width="9.58203125" style="1" customWidth="1"/>
    <col min="13322" max="13322" width="10.83203125" style="1" customWidth="1"/>
    <col min="13323" max="13323" width="12.33203125" style="1" bestFit="1" customWidth="1"/>
    <col min="13324" max="13568" width="8.1640625" style="1"/>
    <col min="13569" max="13569" width="2.83203125" style="1" customWidth="1"/>
    <col min="13570" max="13570" width="7.5" style="1" customWidth="1"/>
    <col min="13571" max="13571" width="12.9140625" style="1" customWidth="1"/>
    <col min="13572" max="13572" width="10.25" style="1" customWidth="1"/>
    <col min="13573" max="13573" width="10.6640625" style="1" customWidth="1"/>
    <col min="13574" max="13574" width="7.75" style="1" customWidth="1"/>
    <col min="13575" max="13575" width="11.9140625" style="1" customWidth="1"/>
    <col min="13576" max="13576" width="9.9140625" style="1" customWidth="1"/>
    <col min="13577" max="13577" width="9.58203125" style="1" customWidth="1"/>
    <col min="13578" max="13578" width="10.83203125" style="1" customWidth="1"/>
    <col min="13579" max="13579" width="12.33203125" style="1" bestFit="1" customWidth="1"/>
    <col min="13580" max="13824" width="8.1640625" style="1"/>
    <col min="13825" max="13825" width="2.83203125" style="1" customWidth="1"/>
    <col min="13826" max="13826" width="7.5" style="1" customWidth="1"/>
    <col min="13827" max="13827" width="12.9140625" style="1" customWidth="1"/>
    <col min="13828" max="13828" width="10.25" style="1" customWidth="1"/>
    <col min="13829" max="13829" width="10.6640625" style="1" customWidth="1"/>
    <col min="13830" max="13830" width="7.75" style="1" customWidth="1"/>
    <col min="13831" max="13831" width="11.9140625" style="1" customWidth="1"/>
    <col min="13832" max="13832" width="9.9140625" style="1" customWidth="1"/>
    <col min="13833" max="13833" width="9.58203125" style="1" customWidth="1"/>
    <col min="13834" max="13834" width="10.83203125" style="1" customWidth="1"/>
    <col min="13835" max="13835" width="12.33203125" style="1" bestFit="1" customWidth="1"/>
    <col min="13836" max="14080" width="8.1640625" style="1"/>
    <col min="14081" max="14081" width="2.83203125" style="1" customWidth="1"/>
    <col min="14082" max="14082" width="7.5" style="1" customWidth="1"/>
    <col min="14083" max="14083" width="12.9140625" style="1" customWidth="1"/>
    <col min="14084" max="14084" width="10.25" style="1" customWidth="1"/>
    <col min="14085" max="14085" width="10.6640625" style="1" customWidth="1"/>
    <col min="14086" max="14086" width="7.75" style="1" customWidth="1"/>
    <col min="14087" max="14087" width="11.9140625" style="1" customWidth="1"/>
    <col min="14088" max="14088" width="9.9140625" style="1" customWidth="1"/>
    <col min="14089" max="14089" width="9.58203125" style="1" customWidth="1"/>
    <col min="14090" max="14090" width="10.83203125" style="1" customWidth="1"/>
    <col min="14091" max="14091" width="12.33203125" style="1" bestFit="1" customWidth="1"/>
    <col min="14092" max="14336" width="8.1640625" style="1"/>
    <col min="14337" max="14337" width="2.83203125" style="1" customWidth="1"/>
    <col min="14338" max="14338" width="7.5" style="1" customWidth="1"/>
    <col min="14339" max="14339" width="12.9140625" style="1" customWidth="1"/>
    <col min="14340" max="14340" width="10.25" style="1" customWidth="1"/>
    <col min="14341" max="14341" width="10.6640625" style="1" customWidth="1"/>
    <col min="14342" max="14342" width="7.75" style="1" customWidth="1"/>
    <col min="14343" max="14343" width="11.9140625" style="1" customWidth="1"/>
    <col min="14344" max="14344" width="9.9140625" style="1" customWidth="1"/>
    <col min="14345" max="14345" width="9.58203125" style="1" customWidth="1"/>
    <col min="14346" max="14346" width="10.83203125" style="1" customWidth="1"/>
    <col min="14347" max="14347" width="12.33203125" style="1" bestFit="1" customWidth="1"/>
    <col min="14348" max="14592" width="8.1640625" style="1"/>
    <col min="14593" max="14593" width="2.83203125" style="1" customWidth="1"/>
    <col min="14594" max="14594" width="7.5" style="1" customWidth="1"/>
    <col min="14595" max="14595" width="12.9140625" style="1" customWidth="1"/>
    <col min="14596" max="14596" width="10.25" style="1" customWidth="1"/>
    <col min="14597" max="14597" width="10.6640625" style="1" customWidth="1"/>
    <col min="14598" max="14598" width="7.75" style="1" customWidth="1"/>
    <col min="14599" max="14599" width="11.9140625" style="1" customWidth="1"/>
    <col min="14600" max="14600" width="9.9140625" style="1" customWidth="1"/>
    <col min="14601" max="14601" width="9.58203125" style="1" customWidth="1"/>
    <col min="14602" max="14602" width="10.83203125" style="1" customWidth="1"/>
    <col min="14603" max="14603" width="12.33203125" style="1" bestFit="1" customWidth="1"/>
    <col min="14604" max="14848" width="8.1640625" style="1"/>
    <col min="14849" max="14849" width="2.83203125" style="1" customWidth="1"/>
    <col min="14850" max="14850" width="7.5" style="1" customWidth="1"/>
    <col min="14851" max="14851" width="12.9140625" style="1" customWidth="1"/>
    <col min="14852" max="14852" width="10.25" style="1" customWidth="1"/>
    <col min="14853" max="14853" width="10.6640625" style="1" customWidth="1"/>
    <col min="14854" max="14854" width="7.75" style="1" customWidth="1"/>
    <col min="14855" max="14855" width="11.9140625" style="1" customWidth="1"/>
    <col min="14856" max="14856" width="9.9140625" style="1" customWidth="1"/>
    <col min="14857" max="14857" width="9.58203125" style="1" customWidth="1"/>
    <col min="14858" max="14858" width="10.83203125" style="1" customWidth="1"/>
    <col min="14859" max="14859" width="12.33203125" style="1" bestFit="1" customWidth="1"/>
    <col min="14860" max="15104" width="8.1640625" style="1"/>
    <col min="15105" max="15105" width="2.83203125" style="1" customWidth="1"/>
    <col min="15106" max="15106" width="7.5" style="1" customWidth="1"/>
    <col min="15107" max="15107" width="12.9140625" style="1" customWidth="1"/>
    <col min="15108" max="15108" width="10.25" style="1" customWidth="1"/>
    <col min="15109" max="15109" width="10.6640625" style="1" customWidth="1"/>
    <col min="15110" max="15110" width="7.75" style="1" customWidth="1"/>
    <col min="15111" max="15111" width="11.9140625" style="1" customWidth="1"/>
    <col min="15112" max="15112" width="9.9140625" style="1" customWidth="1"/>
    <col min="15113" max="15113" width="9.58203125" style="1" customWidth="1"/>
    <col min="15114" max="15114" width="10.83203125" style="1" customWidth="1"/>
    <col min="15115" max="15115" width="12.33203125" style="1" bestFit="1" customWidth="1"/>
    <col min="15116" max="15360" width="8.1640625" style="1"/>
    <col min="15361" max="15361" width="2.83203125" style="1" customWidth="1"/>
    <col min="15362" max="15362" width="7.5" style="1" customWidth="1"/>
    <col min="15363" max="15363" width="12.9140625" style="1" customWidth="1"/>
    <col min="15364" max="15364" width="10.25" style="1" customWidth="1"/>
    <col min="15365" max="15365" width="10.6640625" style="1" customWidth="1"/>
    <col min="15366" max="15366" width="7.75" style="1" customWidth="1"/>
    <col min="15367" max="15367" width="11.9140625" style="1" customWidth="1"/>
    <col min="15368" max="15368" width="9.9140625" style="1" customWidth="1"/>
    <col min="15369" max="15369" width="9.58203125" style="1" customWidth="1"/>
    <col min="15370" max="15370" width="10.83203125" style="1" customWidth="1"/>
    <col min="15371" max="15371" width="12.33203125" style="1" bestFit="1" customWidth="1"/>
    <col min="15372" max="15616" width="8.1640625" style="1"/>
    <col min="15617" max="15617" width="2.83203125" style="1" customWidth="1"/>
    <col min="15618" max="15618" width="7.5" style="1" customWidth="1"/>
    <col min="15619" max="15619" width="12.9140625" style="1" customWidth="1"/>
    <col min="15620" max="15620" width="10.25" style="1" customWidth="1"/>
    <col min="15621" max="15621" width="10.6640625" style="1" customWidth="1"/>
    <col min="15622" max="15622" width="7.75" style="1" customWidth="1"/>
    <col min="15623" max="15623" width="11.9140625" style="1" customWidth="1"/>
    <col min="15624" max="15624" width="9.9140625" style="1" customWidth="1"/>
    <col min="15625" max="15625" width="9.58203125" style="1" customWidth="1"/>
    <col min="15626" max="15626" width="10.83203125" style="1" customWidth="1"/>
    <col min="15627" max="15627" width="12.33203125" style="1" bestFit="1" customWidth="1"/>
    <col min="15628" max="15872" width="8.1640625" style="1"/>
    <col min="15873" max="15873" width="2.83203125" style="1" customWidth="1"/>
    <col min="15874" max="15874" width="7.5" style="1" customWidth="1"/>
    <col min="15875" max="15875" width="12.9140625" style="1" customWidth="1"/>
    <col min="15876" max="15876" width="10.25" style="1" customWidth="1"/>
    <col min="15877" max="15877" width="10.6640625" style="1" customWidth="1"/>
    <col min="15878" max="15878" width="7.75" style="1" customWidth="1"/>
    <col min="15879" max="15879" width="11.9140625" style="1" customWidth="1"/>
    <col min="15880" max="15880" width="9.9140625" style="1" customWidth="1"/>
    <col min="15881" max="15881" width="9.58203125" style="1" customWidth="1"/>
    <col min="15882" max="15882" width="10.83203125" style="1" customWidth="1"/>
    <col min="15883" max="15883" width="12.33203125" style="1" bestFit="1" customWidth="1"/>
    <col min="15884" max="16128" width="8.1640625" style="1"/>
    <col min="16129" max="16129" width="2.83203125" style="1" customWidth="1"/>
    <col min="16130" max="16130" width="7.5" style="1" customWidth="1"/>
    <col min="16131" max="16131" width="12.9140625" style="1" customWidth="1"/>
    <col min="16132" max="16132" width="10.25" style="1" customWidth="1"/>
    <col min="16133" max="16133" width="10.6640625" style="1" customWidth="1"/>
    <col min="16134" max="16134" width="7.75" style="1" customWidth="1"/>
    <col min="16135" max="16135" width="11.9140625" style="1" customWidth="1"/>
    <col min="16136" max="16136" width="9.9140625" style="1" customWidth="1"/>
    <col min="16137" max="16137" width="9.58203125" style="1" customWidth="1"/>
    <col min="16138" max="16138" width="10.83203125" style="1" customWidth="1"/>
    <col min="16139" max="16139" width="12.33203125" style="1" bestFit="1" customWidth="1"/>
    <col min="16140" max="16384" width="8.1640625" style="1"/>
  </cols>
  <sheetData>
    <row r="1" spans="1:9" ht="13.5" thickBot="1" x14ac:dyDescent="0.6">
      <c r="I1" s="54" t="s">
        <v>58</v>
      </c>
    </row>
    <row r="2" spans="1:9" ht="28.25" customHeight="1" x14ac:dyDescent="0.55000000000000004">
      <c r="A2" s="31"/>
      <c r="B2" s="55" t="s">
        <v>32</v>
      </c>
      <c r="C2" s="56"/>
      <c r="D2" s="56"/>
      <c r="E2" s="56"/>
      <c r="F2" s="56"/>
      <c r="G2" s="56"/>
      <c r="H2" s="56"/>
      <c r="I2" s="57"/>
    </row>
    <row r="3" spans="1:9" ht="13.25" customHeight="1" x14ac:dyDescent="0.55000000000000004">
      <c r="A3" s="31"/>
      <c r="D3" s="2"/>
      <c r="E3" s="2"/>
      <c r="F3" s="2"/>
      <c r="G3" s="2"/>
      <c r="H3" s="2"/>
      <c r="I3" s="53"/>
    </row>
    <row r="4" spans="1:9" ht="13.25" customHeight="1" x14ac:dyDescent="0.55000000000000004">
      <c r="A4" s="31"/>
      <c r="B4" s="28" t="s">
        <v>56</v>
      </c>
      <c r="D4" s="2"/>
      <c r="E4" s="2"/>
      <c r="F4" s="2"/>
      <c r="G4" s="2"/>
      <c r="H4" s="2"/>
      <c r="I4" s="31"/>
    </row>
    <row r="5" spans="1:9" x14ac:dyDescent="0.55000000000000004">
      <c r="A5" s="31"/>
      <c r="C5" s="1" t="s">
        <v>0</v>
      </c>
      <c r="D5" s="3"/>
      <c r="I5" s="31"/>
    </row>
    <row r="6" spans="1:9" x14ac:dyDescent="0.55000000000000004">
      <c r="A6" s="31"/>
      <c r="B6" s="1" t="s">
        <v>1</v>
      </c>
      <c r="I6" s="31"/>
    </row>
    <row r="7" spans="1:9" x14ac:dyDescent="0.55000000000000004">
      <c r="A7" s="31"/>
      <c r="B7" s="1" t="s">
        <v>57</v>
      </c>
      <c r="I7" s="31"/>
    </row>
    <row r="8" spans="1:9" x14ac:dyDescent="0.55000000000000004">
      <c r="A8" s="31"/>
      <c r="I8" s="31"/>
    </row>
    <row r="9" spans="1:9" x14ac:dyDescent="0.55000000000000004">
      <c r="A9" s="31"/>
      <c r="I9" s="31"/>
    </row>
    <row r="10" spans="1:9" x14ac:dyDescent="0.55000000000000004">
      <c r="A10" s="31"/>
      <c r="I10" s="31"/>
    </row>
    <row r="11" spans="1:9" x14ac:dyDescent="0.55000000000000004">
      <c r="A11" s="31"/>
      <c r="I11" s="31"/>
    </row>
    <row r="12" spans="1:9" x14ac:dyDescent="0.55000000000000004">
      <c r="A12" s="31"/>
      <c r="I12" s="31"/>
    </row>
    <row r="13" spans="1:9" x14ac:dyDescent="0.55000000000000004">
      <c r="A13" s="31"/>
      <c r="I13" s="31"/>
    </row>
    <row r="14" spans="1:9" x14ac:dyDescent="0.55000000000000004">
      <c r="A14" s="31"/>
      <c r="I14" s="31"/>
    </row>
    <row r="15" spans="1:9" x14ac:dyDescent="0.55000000000000004">
      <c r="A15" s="31"/>
      <c r="I15" s="31"/>
    </row>
    <row r="16" spans="1:9" x14ac:dyDescent="0.55000000000000004">
      <c r="A16" s="31"/>
      <c r="I16" s="31"/>
    </row>
    <row r="17" spans="1:9" x14ac:dyDescent="0.55000000000000004">
      <c r="A17" s="31"/>
      <c r="I17" s="31"/>
    </row>
    <row r="18" spans="1:9" x14ac:dyDescent="0.55000000000000004">
      <c r="A18" s="31"/>
      <c r="I18" s="31"/>
    </row>
    <row r="19" spans="1:9" x14ac:dyDescent="0.55000000000000004">
      <c r="A19" s="31"/>
      <c r="I19" s="31"/>
    </row>
    <row r="20" spans="1:9" x14ac:dyDescent="0.55000000000000004">
      <c r="A20" s="31"/>
      <c r="I20" s="31"/>
    </row>
    <row r="21" spans="1:9" x14ac:dyDescent="0.55000000000000004">
      <c r="A21" s="31"/>
      <c r="I21" s="31"/>
    </row>
    <row r="22" spans="1:9" x14ac:dyDescent="0.55000000000000004">
      <c r="A22" s="31"/>
      <c r="I22" s="31"/>
    </row>
    <row r="23" spans="1:9" x14ac:dyDescent="0.55000000000000004">
      <c r="A23" s="31"/>
      <c r="I23" s="31"/>
    </row>
    <row r="24" spans="1:9" x14ac:dyDescent="0.55000000000000004">
      <c r="A24" s="31"/>
      <c r="I24" s="31"/>
    </row>
    <row r="25" spans="1:9" ht="10.75" customHeight="1" thickBot="1" x14ac:dyDescent="0.6">
      <c r="A25" s="31"/>
      <c r="I25" s="31"/>
    </row>
    <row r="26" spans="1:9" s="7" customFormat="1" ht="25.5" customHeight="1" thickTop="1" thickBot="1" x14ac:dyDescent="0.6">
      <c r="A26" s="35"/>
      <c r="C26" s="4" t="s">
        <v>2</v>
      </c>
      <c r="D26" s="27" t="s">
        <v>29</v>
      </c>
      <c r="E26" s="58" t="s">
        <v>3</v>
      </c>
      <c r="F26" s="59"/>
      <c r="G26" s="6">
        <f>E30*F30+E31*F31+E32*F32+E33*F33+E34*F34+E35*F35+E36*F36+E37*F37+E38*F38+E39*F39+E40*F40+E41*F41+E42*F42</f>
        <v>6670</v>
      </c>
      <c r="I26" s="35"/>
    </row>
    <row r="27" spans="1:9" s="7" customFormat="1" ht="13.5" thickTop="1" x14ac:dyDescent="0.55000000000000004">
      <c r="A27" s="35"/>
      <c r="I27" s="35"/>
    </row>
    <row r="28" spans="1:9" s="7" customFormat="1" x14ac:dyDescent="0.55000000000000004">
      <c r="A28" s="35"/>
      <c r="I28" s="35"/>
    </row>
    <row r="29" spans="1:9" s="8" customFormat="1" ht="40.75" customHeight="1" x14ac:dyDescent="0.55000000000000004">
      <c r="A29" s="40"/>
      <c r="C29" s="9"/>
      <c r="D29" s="10" t="s">
        <v>6</v>
      </c>
      <c r="E29" s="11" t="s">
        <v>7</v>
      </c>
      <c r="F29" s="9" t="s">
        <v>8</v>
      </c>
      <c r="G29" s="11" t="s">
        <v>9</v>
      </c>
      <c r="I29" s="40"/>
    </row>
    <row r="30" spans="1:9" s="7" customFormat="1" x14ac:dyDescent="0.55000000000000004">
      <c r="A30" s="35"/>
      <c r="C30" s="12" t="s">
        <v>4</v>
      </c>
      <c r="D30" s="15">
        <v>113.75</v>
      </c>
      <c r="E30" s="16">
        <v>1670</v>
      </c>
      <c r="F30" s="16">
        <v>1</v>
      </c>
      <c r="G30" s="12">
        <f>(113.75-D30)*E30*F30</f>
        <v>0</v>
      </c>
      <c r="I30" s="35"/>
    </row>
    <row r="31" spans="1:9" s="7" customFormat="1" ht="18.649999999999999" customHeight="1" x14ac:dyDescent="0.55000000000000004">
      <c r="A31" s="35"/>
      <c r="C31" s="12" t="s">
        <v>11</v>
      </c>
      <c r="D31" s="13">
        <v>58</v>
      </c>
      <c r="E31" s="14">
        <v>1100</v>
      </c>
      <c r="F31" s="14">
        <v>2</v>
      </c>
      <c r="G31" s="12">
        <f>(113.75-D31)*E31*F31</f>
        <v>122650</v>
      </c>
      <c r="I31" s="35"/>
    </row>
    <row r="32" spans="1:9" s="7" customFormat="1" ht="18.649999999999999" customHeight="1" x14ac:dyDescent="0.55000000000000004">
      <c r="A32" s="35"/>
      <c r="C32" s="12" t="s">
        <v>12</v>
      </c>
      <c r="D32" s="13">
        <v>68</v>
      </c>
      <c r="E32" s="14">
        <v>1000</v>
      </c>
      <c r="F32" s="14">
        <v>1</v>
      </c>
      <c r="G32" s="12">
        <f t="shared" ref="G32:G42" si="0">(113.75-D32)*E32*F32</f>
        <v>45750</v>
      </c>
      <c r="I32" s="35"/>
    </row>
    <row r="33" spans="1:9" s="7" customFormat="1" ht="18.649999999999999" customHeight="1" x14ac:dyDescent="0.55000000000000004">
      <c r="A33" s="35"/>
      <c r="C33" s="12" t="s">
        <v>13</v>
      </c>
      <c r="D33" s="13">
        <v>167.5</v>
      </c>
      <c r="E33" s="14">
        <v>1800</v>
      </c>
      <c r="F33" s="14">
        <v>1</v>
      </c>
      <c r="G33" s="12">
        <f t="shared" si="0"/>
        <v>-96750</v>
      </c>
      <c r="I33" s="35"/>
    </row>
    <row r="34" spans="1:9" s="7" customFormat="1" ht="18.649999999999999" customHeight="1" x14ac:dyDescent="0.55000000000000004">
      <c r="A34" s="35"/>
      <c r="C34" s="12" t="s">
        <v>14</v>
      </c>
      <c r="D34" s="13"/>
      <c r="E34" s="14"/>
      <c r="F34" s="14"/>
      <c r="G34" s="12">
        <f t="shared" si="0"/>
        <v>0</v>
      </c>
      <c r="I34" s="35"/>
    </row>
    <row r="35" spans="1:9" s="7" customFormat="1" ht="18.649999999999999" customHeight="1" x14ac:dyDescent="0.55000000000000004">
      <c r="A35" s="35"/>
      <c r="C35" s="12" t="s">
        <v>15</v>
      </c>
      <c r="D35" s="13"/>
      <c r="E35" s="14"/>
      <c r="F35" s="14"/>
      <c r="G35" s="12">
        <f t="shared" si="0"/>
        <v>0</v>
      </c>
      <c r="I35" s="35"/>
    </row>
    <row r="36" spans="1:9" s="7" customFormat="1" ht="18.649999999999999" customHeight="1" x14ac:dyDescent="0.55000000000000004">
      <c r="A36" s="35"/>
      <c r="C36" s="12" t="s">
        <v>16</v>
      </c>
      <c r="D36" s="13"/>
      <c r="E36" s="14"/>
      <c r="F36" s="14"/>
      <c r="G36" s="12">
        <f t="shared" si="0"/>
        <v>0</v>
      </c>
      <c r="I36" s="35"/>
    </row>
    <row r="37" spans="1:9" s="7" customFormat="1" ht="18.649999999999999" customHeight="1" x14ac:dyDescent="0.55000000000000004">
      <c r="A37" s="35"/>
      <c r="C37" s="12" t="s">
        <v>17</v>
      </c>
      <c r="D37" s="13"/>
      <c r="E37" s="14"/>
      <c r="F37" s="14"/>
      <c r="G37" s="12">
        <f t="shared" si="0"/>
        <v>0</v>
      </c>
      <c r="I37" s="35"/>
    </row>
    <row r="38" spans="1:9" s="7" customFormat="1" ht="18.649999999999999" customHeight="1" x14ac:dyDescent="0.55000000000000004">
      <c r="A38" s="35"/>
      <c r="C38" s="12" t="s">
        <v>18</v>
      </c>
      <c r="D38" s="13"/>
      <c r="E38" s="14"/>
      <c r="F38" s="14"/>
      <c r="G38" s="12">
        <f t="shared" si="0"/>
        <v>0</v>
      </c>
      <c r="I38" s="35"/>
    </row>
    <row r="39" spans="1:9" s="7" customFormat="1" ht="18.649999999999999" customHeight="1" x14ac:dyDescent="0.55000000000000004">
      <c r="A39" s="35"/>
      <c r="C39" s="12" t="s">
        <v>19</v>
      </c>
      <c r="D39" s="13"/>
      <c r="E39" s="14"/>
      <c r="F39" s="14"/>
      <c r="G39" s="12">
        <f t="shared" si="0"/>
        <v>0</v>
      </c>
      <c r="I39" s="35"/>
    </row>
    <row r="40" spans="1:9" s="7" customFormat="1" ht="18.649999999999999" customHeight="1" x14ac:dyDescent="0.55000000000000004">
      <c r="A40" s="35"/>
      <c r="C40" s="12" t="s">
        <v>20</v>
      </c>
      <c r="D40" s="13"/>
      <c r="E40" s="14"/>
      <c r="F40" s="14"/>
      <c r="G40" s="12">
        <f t="shared" si="0"/>
        <v>0</v>
      </c>
      <c r="I40" s="35"/>
    </row>
    <row r="41" spans="1:9" s="7" customFormat="1" ht="18.649999999999999" customHeight="1" x14ac:dyDescent="0.55000000000000004">
      <c r="A41" s="35"/>
      <c r="C41" s="12" t="s">
        <v>21</v>
      </c>
      <c r="D41" s="13"/>
      <c r="E41" s="14"/>
      <c r="F41" s="14"/>
      <c r="G41" s="12">
        <f t="shared" si="0"/>
        <v>0</v>
      </c>
      <c r="I41" s="35"/>
    </row>
    <row r="42" spans="1:9" s="7" customFormat="1" ht="18.649999999999999" customHeight="1" x14ac:dyDescent="0.55000000000000004">
      <c r="A42" s="35"/>
      <c r="C42" s="12" t="s">
        <v>22</v>
      </c>
      <c r="D42" s="13"/>
      <c r="E42" s="14"/>
      <c r="F42" s="14"/>
      <c r="G42" s="12">
        <f t="shared" si="0"/>
        <v>0</v>
      </c>
      <c r="I42" s="35"/>
    </row>
    <row r="43" spans="1:9" s="7" customFormat="1" ht="18.649999999999999" customHeight="1" x14ac:dyDescent="0.55000000000000004">
      <c r="A43" s="35"/>
      <c r="C43" s="17" t="s">
        <v>23</v>
      </c>
      <c r="D43" s="18"/>
      <c r="E43" s="18"/>
      <c r="F43" s="19"/>
      <c r="G43" s="12">
        <f>IF(G26&lt;=1670,0,SUM(G30:G42))</f>
        <v>71650</v>
      </c>
      <c r="I43" s="35"/>
    </row>
    <row r="44" spans="1:9" s="7" customFormat="1" ht="18.649999999999999" customHeight="1" x14ac:dyDescent="0.55000000000000004">
      <c r="A44" s="35"/>
      <c r="C44" s="17" t="s">
        <v>24</v>
      </c>
      <c r="D44" s="18"/>
      <c r="E44" s="18"/>
      <c r="F44" s="19"/>
      <c r="G44" s="20">
        <f>ROUND(G43/G26,1)</f>
        <v>10.7</v>
      </c>
      <c r="I44" s="35"/>
    </row>
    <row r="45" spans="1:9" s="7" customFormat="1" ht="18.649999999999999" customHeight="1" x14ac:dyDescent="0.55000000000000004">
      <c r="A45" s="35"/>
      <c r="C45" s="17" t="s">
        <v>25</v>
      </c>
      <c r="D45" s="18"/>
      <c r="E45" s="18"/>
      <c r="F45" s="19"/>
      <c r="G45" s="12">
        <f>IF(G26&lt;=1670,0,ROUND((((228.2/2)+G44)/228.2)*G26,0))</f>
        <v>3648</v>
      </c>
      <c r="I45" s="35"/>
    </row>
    <row r="46" spans="1:9" s="7" customFormat="1" ht="18.649999999999999" customHeight="1" x14ac:dyDescent="0.55000000000000004">
      <c r="A46" s="35"/>
      <c r="C46" s="17" t="s">
        <v>26</v>
      </c>
      <c r="D46" s="18"/>
      <c r="E46" s="18"/>
      <c r="F46" s="19"/>
      <c r="G46" s="12">
        <f>IF(G26&lt;=1670,0,ROUND((((228.2/2)-G44)/228.2)*G26,0))</f>
        <v>3022</v>
      </c>
      <c r="I46" s="35"/>
    </row>
    <row r="47" spans="1:9" s="7" customFormat="1" ht="18.649999999999999" customHeight="1" x14ac:dyDescent="0.55000000000000004">
      <c r="A47" s="35"/>
      <c r="I47" s="35"/>
    </row>
    <row r="48" spans="1:9" ht="18.649999999999999" customHeight="1" x14ac:dyDescent="0.55000000000000004">
      <c r="A48" s="31"/>
      <c r="C48" s="21" t="s">
        <v>27</v>
      </c>
      <c r="D48" s="22"/>
      <c r="E48" s="22"/>
      <c r="F48" s="23"/>
      <c r="G48" s="24">
        <f>IF(G26&lt;=1670," ",ROUND((G45-G46)/G26,3))</f>
        <v>9.4E-2</v>
      </c>
      <c r="I48" s="31"/>
    </row>
    <row r="49" spans="1:9" ht="13.5" thickBot="1" x14ac:dyDescent="0.6">
      <c r="A49" s="31"/>
      <c r="I49" s="31"/>
    </row>
    <row r="50" spans="1:9" ht="38.4" customHeight="1" thickTop="1" thickBot="1" x14ac:dyDescent="0.6">
      <c r="A50" s="31"/>
      <c r="B50" s="46"/>
      <c r="C50" s="60" t="s">
        <v>30</v>
      </c>
      <c r="D50" s="61"/>
      <c r="E50" s="25"/>
      <c r="F50" s="25"/>
      <c r="G50" s="26" t="str">
        <f>IF(G26&lt;=1670," ",IF(G48&gt;0.1,"×",IF(G48&lt;(-0.1),"×","○")))</f>
        <v>○</v>
      </c>
      <c r="H50" s="45"/>
      <c r="I50" s="31"/>
    </row>
    <row r="51" spans="1:9" ht="14" thickTop="1" thickBot="1" x14ac:dyDescent="0.6">
      <c r="A51" s="31"/>
      <c r="B51" s="41"/>
      <c r="C51" s="42"/>
      <c r="D51" s="42"/>
      <c r="E51" s="42"/>
      <c r="F51" s="42"/>
      <c r="G51" s="42"/>
      <c r="H51" s="42"/>
      <c r="I51" s="43"/>
    </row>
  </sheetData>
  <mergeCells count="3">
    <mergeCell ref="B2:I2"/>
    <mergeCell ref="E26:F26"/>
    <mergeCell ref="C50:D50"/>
  </mergeCells>
  <phoneticPr fontId="2"/>
  <printOptions horizontalCentered="1"/>
  <pageMargins left="0.23622047244094491" right="0.23622047244094491" top="0.35433070866141736" bottom="0.35433070866141736" header="0.31496062992125984" footer="0.31496062992125984"/>
  <pageSetup paperSize="9" scale="91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B7621-9130-4467-8E25-526F8EB2BE32}">
  <sheetPr>
    <pageSetUpPr fitToPage="1"/>
  </sheetPr>
  <dimension ref="B1:I52"/>
  <sheetViews>
    <sheetView zoomScaleNormal="100" workbookViewId="0">
      <selection activeCell="B2" sqref="B2:I2"/>
    </sheetView>
  </sheetViews>
  <sheetFormatPr defaultColWidth="8.1640625" defaultRowHeight="13" x14ac:dyDescent="0.55000000000000004"/>
  <cols>
    <col min="1" max="1" width="2.83203125" style="1" customWidth="1"/>
    <col min="2" max="2" width="7.5" style="1" customWidth="1"/>
    <col min="3" max="3" width="12.9140625" style="1" customWidth="1"/>
    <col min="4" max="4" width="10.25" style="1" customWidth="1"/>
    <col min="5" max="5" width="10.6640625" style="1" customWidth="1"/>
    <col min="6" max="6" width="7.75" style="1" customWidth="1"/>
    <col min="7" max="7" width="11.9140625" style="1" customWidth="1"/>
    <col min="8" max="8" width="9.9140625" style="1" customWidth="1"/>
    <col min="9" max="9" width="9.58203125" style="1" customWidth="1"/>
    <col min="10" max="10" width="10.83203125" style="1" customWidth="1"/>
    <col min="11" max="11" width="12.33203125" style="1" bestFit="1" customWidth="1"/>
    <col min="12" max="256" width="8.1640625" style="1"/>
    <col min="257" max="257" width="2.83203125" style="1" customWidth="1"/>
    <col min="258" max="258" width="7.5" style="1" customWidth="1"/>
    <col min="259" max="259" width="12.9140625" style="1" customWidth="1"/>
    <col min="260" max="260" width="10.25" style="1" customWidth="1"/>
    <col min="261" max="261" width="10.6640625" style="1" customWidth="1"/>
    <col min="262" max="262" width="7.75" style="1" customWidth="1"/>
    <col min="263" max="263" width="11.9140625" style="1" customWidth="1"/>
    <col min="264" max="264" width="9.9140625" style="1" customWidth="1"/>
    <col min="265" max="265" width="9.58203125" style="1" customWidth="1"/>
    <col min="266" max="266" width="10.83203125" style="1" customWidth="1"/>
    <col min="267" max="267" width="12.33203125" style="1" bestFit="1" customWidth="1"/>
    <col min="268" max="512" width="8.1640625" style="1"/>
    <col min="513" max="513" width="2.83203125" style="1" customWidth="1"/>
    <col min="514" max="514" width="7.5" style="1" customWidth="1"/>
    <col min="515" max="515" width="12.9140625" style="1" customWidth="1"/>
    <col min="516" max="516" width="10.25" style="1" customWidth="1"/>
    <col min="517" max="517" width="10.6640625" style="1" customWidth="1"/>
    <col min="518" max="518" width="7.75" style="1" customWidth="1"/>
    <col min="519" max="519" width="11.9140625" style="1" customWidth="1"/>
    <col min="520" max="520" width="9.9140625" style="1" customWidth="1"/>
    <col min="521" max="521" width="9.58203125" style="1" customWidth="1"/>
    <col min="522" max="522" width="10.83203125" style="1" customWidth="1"/>
    <col min="523" max="523" width="12.33203125" style="1" bestFit="1" customWidth="1"/>
    <col min="524" max="768" width="8.1640625" style="1"/>
    <col min="769" max="769" width="2.83203125" style="1" customWidth="1"/>
    <col min="770" max="770" width="7.5" style="1" customWidth="1"/>
    <col min="771" max="771" width="12.9140625" style="1" customWidth="1"/>
    <col min="772" max="772" width="10.25" style="1" customWidth="1"/>
    <col min="773" max="773" width="10.6640625" style="1" customWidth="1"/>
    <col min="774" max="774" width="7.75" style="1" customWidth="1"/>
    <col min="775" max="775" width="11.9140625" style="1" customWidth="1"/>
    <col min="776" max="776" width="9.9140625" style="1" customWidth="1"/>
    <col min="777" max="777" width="9.58203125" style="1" customWidth="1"/>
    <col min="778" max="778" width="10.83203125" style="1" customWidth="1"/>
    <col min="779" max="779" width="12.33203125" style="1" bestFit="1" customWidth="1"/>
    <col min="780" max="1024" width="8.1640625" style="1"/>
    <col min="1025" max="1025" width="2.83203125" style="1" customWidth="1"/>
    <col min="1026" max="1026" width="7.5" style="1" customWidth="1"/>
    <col min="1027" max="1027" width="12.9140625" style="1" customWidth="1"/>
    <col min="1028" max="1028" width="10.25" style="1" customWidth="1"/>
    <col min="1029" max="1029" width="10.6640625" style="1" customWidth="1"/>
    <col min="1030" max="1030" width="7.75" style="1" customWidth="1"/>
    <col min="1031" max="1031" width="11.9140625" style="1" customWidth="1"/>
    <col min="1032" max="1032" width="9.9140625" style="1" customWidth="1"/>
    <col min="1033" max="1033" width="9.58203125" style="1" customWidth="1"/>
    <col min="1034" max="1034" width="10.83203125" style="1" customWidth="1"/>
    <col min="1035" max="1035" width="12.33203125" style="1" bestFit="1" customWidth="1"/>
    <col min="1036" max="1280" width="8.1640625" style="1"/>
    <col min="1281" max="1281" width="2.83203125" style="1" customWidth="1"/>
    <col min="1282" max="1282" width="7.5" style="1" customWidth="1"/>
    <col min="1283" max="1283" width="12.9140625" style="1" customWidth="1"/>
    <col min="1284" max="1284" width="10.25" style="1" customWidth="1"/>
    <col min="1285" max="1285" width="10.6640625" style="1" customWidth="1"/>
    <col min="1286" max="1286" width="7.75" style="1" customWidth="1"/>
    <col min="1287" max="1287" width="11.9140625" style="1" customWidth="1"/>
    <col min="1288" max="1288" width="9.9140625" style="1" customWidth="1"/>
    <col min="1289" max="1289" width="9.58203125" style="1" customWidth="1"/>
    <col min="1290" max="1290" width="10.83203125" style="1" customWidth="1"/>
    <col min="1291" max="1291" width="12.33203125" style="1" bestFit="1" customWidth="1"/>
    <col min="1292" max="1536" width="8.1640625" style="1"/>
    <col min="1537" max="1537" width="2.83203125" style="1" customWidth="1"/>
    <col min="1538" max="1538" width="7.5" style="1" customWidth="1"/>
    <col min="1539" max="1539" width="12.9140625" style="1" customWidth="1"/>
    <col min="1540" max="1540" width="10.25" style="1" customWidth="1"/>
    <col min="1541" max="1541" width="10.6640625" style="1" customWidth="1"/>
    <col min="1542" max="1542" width="7.75" style="1" customWidth="1"/>
    <col min="1543" max="1543" width="11.9140625" style="1" customWidth="1"/>
    <col min="1544" max="1544" width="9.9140625" style="1" customWidth="1"/>
    <col min="1545" max="1545" width="9.58203125" style="1" customWidth="1"/>
    <col min="1546" max="1546" width="10.83203125" style="1" customWidth="1"/>
    <col min="1547" max="1547" width="12.33203125" style="1" bestFit="1" customWidth="1"/>
    <col min="1548" max="1792" width="8.1640625" style="1"/>
    <col min="1793" max="1793" width="2.83203125" style="1" customWidth="1"/>
    <col min="1794" max="1794" width="7.5" style="1" customWidth="1"/>
    <col min="1795" max="1795" width="12.9140625" style="1" customWidth="1"/>
    <col min="1796" max="1796" width="10.25" style="1" customWidth="1"/>
    <col min="1797" max="1797" width="10.6640625" style="1" customWidth="1"/>
    <col min="1798" max="1798" width="7.75" style="1" customWidth="1"/>
    <col min="1799" max="1799" width="11.9140625" style="1" customWidth="1"/>
    <col min="1800" max="1800" width="9.9140625" style="1" customWidth="1"/>
    <col min="1801" max="1801" width="9.58203125" style="1" customWidth="1"/>
    <col min="1802" max="1802" width="10.83203125" style="1" customWidth="1"/>
    <col min="1803" max="1803" width="12.33203125" style="1" bestFit="1" customWidth="1"/>
    <col min="1804" max="2048" width="8.1640625" style="1"/>
    <col min="2049" max="2049" width="2.83203125" style="1" customWidth="1"/>
    <col min="2050" max="2050" width="7.5" style="1" customWidth="1"/>
    <col min="2051" max="2051" width="12.9140625" style="1" customWidth="1"/>
    <col min="2052" max="2052" width="10.25" style="1" customWidth="1"/>
    <col min="2053" max="2053" width="10.6640625" style="1" customWidth="1"/>
    <col min="2054" max="2054" width="7.75" style="1" customWidth="1"/>
    <col min="2055" max="2055" width="11.9140625" style="1" customWidth="1"/>
    <col min="2056" max="2056" width="9.9140625" style="1" customWidth="1"/>
    <col min="2057" max="2057" width="9.58203125" style="1" customWidth="1"/>
    <col min="2058" max="2058" width="10.83203125" style="1" customWidth="1"/>
    <col min="2059" max="2059" width="12.33203125" style="1" bestFit="1" customWidth="1"/>
    <col min="2060" max="2304" width="8.1640625" style="1"/>
    <col min="2305" max="2305" width="2.83203125" style="1" customWidth="1"/>
    <col min="2306" max="2306" width="7.5" style="1" customWidth="1"/>
    <col min="2307" max="2307" width="12.9140625" style="1" customWidth="1"/>
    <col min="2308" max="2308" width="10.25" style="1" customWidth="1"/>
    <col min="2309" max="2309" width="10.6640625" style="1" customWidth="1"/>
    <col min="2310" max="2310" width="7.75" style="1" customWidth="1"/>
    <col min="2311" max="2311" width="11.9140625" style="1" customWidth="1"/>
    <col min="2312" max="2312" width="9.9140625" style="1" customWidth="1"/>
    <col min="2313" max="2313" width="9.58203125" style="1" customWidth="1"/>
    <col min="2314" max="2314" width="10.83203125" style="1" customWidth="1"/>
    <col min="2315" max="2315" width="12.33203125" style="1" bestFit="1" customWidth="1"/>
    <col min="2316" max="2560" width="8.1640625" style="1"/>
    <col min="2561" max="2561" width="2.83203125" style="1" customWidth="1"/>
    <col min="2562" max="2562" width="7.5" style="1" customWidth="1"/>
    <col min="2563" max="2563" width="12.9140625" style="1" customWidth="1"/>
    <col min="2564" max="2564" width="10.25" style="1" customWidth="1"/>
    <col min="2565" max="2565" width="10.6640625" style="1" customWidth="1"/>
    <col min="2566" max="2566" width="7.75" style="1" customWidth="1"/>
    <col min="2567" max="2567" width="11.9140625" style="1" customWidth="1"/>
    <col min="2568" max="2568" width="9.9140625" style="1" customWidth="1"/>
    <col min="2569" max="2569" width="9.58203125" style="1" customWidth="1"/>
    <col min="2570" max="2570" width="10.83203125" style="1" customWidth="1"/>
    <col min="2571" max="2571" width="12.33203125" style="1" bestFit="1" customWidth="1"/>
    <col min="2572" max="2816" width="8.1640625" style="1"/>
    <col min="2817" max="2817" width="2.83203125" style="1" customWidth="1"/>
    <col min="2818" max="2818" width="7.5" style="1" customWidth="1"/>
    <col min="2819" max="2819" width="12.9140625" style="1" customWidth="1"/>
    <col min="2820" max="2820" width="10.25" style="1" customWidth="1"/>
    <col min="2821" max="2821" width="10.6640625" style="1" customWidth="1"/>
    <col min="2822" max="2822" width="7.75" style="1" customWidth="1"/>
    <col min="2823" max="2823" width="11.9140625" style="1" customWidth="1"/>
    <col min="2824" max="2824" width="9.9140625" style="1" customWidth="1"/>
    <col min="2825" max="2825" width="9.58203125" style="1" customWidth="1"/>
    <col min="2826" max="2826" width="10.83203125" style="1" customWidth="1"/>
    <col min="2827" max="2827" width="12.33203125" style="1" bestFit="1" customWidth="1"/>
    <col min="2828" max="3072" width="8.1640625" style="1"/>
    <col min="3073" max="3073" width="2.83203125" style="1" customWidth="1"/>
    <col min="3074" max="3074" width="7.5" style="1" customWidth="1"/>
    <col min="3075" max="3075" width="12.9140625" style="1" customWidth="1"/>
    <col min="3076" max="3076" width="10.25" style="1" customWidth="1"/>
    <col min="3077" max="3077" width="10.6640625" style="1" customWidth="1"/>
    <col min="3078" max="3078" width="7.75" style="1" customWidth="1"/>
    <col min="3079" max="3079" width="11.9140625" style="1" customWidth="1"/>
    <col min="3080" max="3080" width="9.9140625" style="1" customWidth="1"/>
    <col min="3081" max="3081" width="9.58203125" style="1" customWidth="1"/>
    <col min="3082" max="3082" width="10.83203125" style="1" customWidth="1"/>
    <col min="3083" max="3083" width="12.33203125" style="1" bestFit="1" customWidth="1"/>
    <col min="3084" max="3328" width="8.1640625" style="1"/>
    <col min="3329" max="3329" width="2.83203125" style="1" customWidth="1"/>
    <col min="3330" max="3330" width="7.5" style="1" customWidth="1"/>
    <col min="3331" max="3331" width="12.9140625" style="1" customWidth="1"/>
    <col min="3332" max="3332" width="10.25" style="1" customWidth="1"/>
    <col min="3333" max="3333" width="10.6640625" style="1" customWidth="1"/>
    <col min="3334" max="3334" width="7.75" style="1" customWidth="1"/>
    <col min="3335" max="3335" width="11.9140625" style="1" customWidth="1"/>
    <col min="3336" max="3336" width="9.9140625" style="1" customWidth="1"/>
    <col min="3337" max="3337" width="9.58203125" style="1" customWidth="1"/>
    <col min="3338" max="3338" width="10.83203125" style="1" customWidth="1"/>
    <col min="3339" max="3339" width="12.33203125" style="1" bestFit="1" customWidth="1"/>
    <col min="3340" max="3584" width="8.1640625" style="1"/>
    <col min="3585" max="3585" width="2.83203125" style="1" customWidth="1"/>
    <col min="3586" max="3586" width="7.5" style="1" customWidth="1"/>
    <col min="3587" max="3587" width="12.9140625" style="1" customWidth="1"/>
    <col min="3588" max="3588" width="10.25" style="1" customWidth="1"/>
    <col min="3589" max="3589" width="10.6640625" style="1" customWidth="1"/>
    <col min="3590" max="3590" width="7.75" style="1" customWidth="1"/>
    <col min="3591" max="3591" width="11.9140625" style="1" customWidth="1"/>
    <col min="3592" max="3592" width="9.9140625" style="1" customWidth="1"/>
    <col min="3593" max="3593" width="9.58203125" style="1" customWidth="1"/>
    <col min="3594" max="3594" width="10.83203125" style="1" customWidth="1"/>
    <col min="3595" max="3595" width="12.33203125" style="1" bestFit="1" customWidth="1"/>
    <col min="3596" max="3840" width="8.1640625" style="1"/>
    <col min="3841" max="3841" width="2.83203125" style="1" customWidth="1"/>
    <col min="3842" max="3842" width="7.5" style="1" customWidth="1"/>
    <col min="3843" max="3843" width="12.9140625" style="1" customWidth="1"/>
    <col min="3844" max="3844" width="10.25" style="1" customWidth="1"/>
    <col min="3845" max="3845" width="10.6640625" style="1" customWidth="1"/>
    <col min="3846" max="3846" width="7.75" style="1" customWidth="1"/>
    <col min="3847" max="3847" width="11.9140625" style="1" customWidth="1"/>
    <col min="3848" max="3848" width="9.9140625" style="1" customWidth="1"/>
    <col min="3849" max="3849" width="9.58203125" style="1" customWidth="1"/>
    <col min="3850" max="3850" width="10.83203125" style="1" customWidth="1"/>
    <col min="3851" max="3851" width="12.33203125" style="1" bestFit="1" customWidth="1"/>
    <col min="3852" max="4096" width="8.1640625" style="1"/>
    <col min="4097" max="4097" width="2.83203125" style="1" customWidth="1"/>
    <col min="4098" max="4098" width="7.5" style="1" customWidth="1"/>
    <col min="4099" max="4099" width="12.9140625" style="1" customWidth="1"/>
    <col min="4100" max="4100" width="10.25" style="1" customWidth="1"/>
    <col min="4101" max="4101" width="10.6640625" style="1" customWidth="1"/>
    <col min="4102" max="4102" width="7.75" style="1" customWidth="1"/>
    <col min="4103" max="4103" width="11.9140625" style="1" customWidth="1"/>
    <col min="4104" max="4104" width="9.9140625" style="1" customWidth="1"/>
    <col min="4105" max="4105" width="9.58203125" style="1" customWidth="1"/>
    <col min="4106" max="4106" width="10.83203125" style="1" customWidth="1"/>
    <col min="4107" max="4107" width="12.33203125" style="1" bestFit="1" customWidth="1"/>
    <col min="4108" max="4352" width="8.1640625" style="1"/>
    <col min="4353" max="4353" width="2.83203125" style="1" customWidth="1"/>
    <col min="4354" max="4354" width="7.5" style="1" customWidth="1"/>
    <col min="4355" max="4355" width="12.9140625" style="1" customWidth="1"/>
    <col min="4356" max="4356" width="10.25" style="1" customWidth="1"/>
    <col min="4357" max="4357" width="10.6640625" style="1" customWidth="1"/>
    <col min="4358" max="4358" width="7.75" style="1" customWidth="1"/>
    <col min="4359" max="4359" width="11.9140625" style="1" customWidth="1"/>
    <col min="4360" max="4360" width="9.9140625" style="1" customWidth="1"/>
    <col min="4361" max="4361" width="9.58203125" style="1" customWidth="1"/>
    <col min="4362" max="4362" width="10.83203125" style="1" customWidth="1"/>
    <col min="4363" max="4363" width="12.33203125" style="1" bestFit="1" customWidth="1"/>
    <col min="4364" max="4608" width="8.1640625" style="1"/>
    <col min="4609" max="4609" width="2.83203125" style="1" customWidth="1"/>
    <col min="4610" max="4610" width="7.5" style="1" customWidth="1"/>
    <col min="4611" max="4611" width="12.9140625" style="1" customWidth="1"/>
    <col min="4612" max="4612" width="10.25" style="1" customWidth="1"/>
    <col min="4613" max="4613" width="10.6640625" style="1" customWidth="1"/>
    <col min="4614" max="4614" width="7.75" style="1" customWidth="1"/>
    <col min="4615" max="4615" width="11.9140625" style="1" customWidth="1"/>
    <col min="4616" max="4616" width="9.9140625" style="1" customWidth="1"/>
    <col min="4617" max="4617" width="9.58203125" style="1" customWidth="1"/>
    <col min="4618" max="4618" width="10.83203125" style="1" customWidth="1"/>
    <col min="4619" max="4619" width="12.33203125" style="1" bestFit="1" customWidth="1"/>
    <col min="4620" max="4864" width="8.1640625" style="1"/>
    <col min="4865" max="4865" width="2.83203125" style="1" customWidth="1"/>
    <col min="4866" max="4866" width="7.5" style="1" customWidth="1"/>
    <col min="4867" max="4867" width="12.9140625" style="1" customWidth="1"/>
    <col min="4868" max="4868" width="10.25" style="1" customWidth="1"/>
    <col min="4869" max="4869" width="10.6640625" style="1" customWidth="1"/>
    <col min="4870" max="4870" width="7.75" style="1" customWidth="1"/>
    <col min="4871" max="4871" width="11.9140625" style="1" customWidth="1"/>
    <col min="4872" max="4872" width="9.9140625" style="1" customWidth="1"/>
    <col min="4873" max="4873" width="9.58203125" style="1" customWidth="1"/>
    <col min="4874" max="4874" width="10.83203125" style="1" customWidth="1"/>
    <col min="4875" max="4875" width="12.33203125" style="1" bestFit="1" customWidth="1"/>
    <col min="4876" max="5120" width="8.1640625" style="1"/>
    <col min="5121" max="5121" width="2.83203125" style="1" customWidth="1"/>
    <col min="5122" max="5122" width="7.5" style="1" customWidth="1"/>
    <col min="5123" max="5123" width="12.9140625" style="1" customWidth="1"/>
    <col min="5124" max="5124" width="10.25" style="1" customWidth="1"/>
    <col min="5125" max="5125" width="10.6640625" style="1" customWidth="1"/>
    <col min="5126" max="5126" width="7.75" style="1" customWidth="1"/>
    <col min="5127" max="5127" width="11.9140625" style="1" customWidth="1"/>
    <col min="5128" max="5128" width="9.9140625" style="1" customWidth="1"/>
    <col min="5129" max="5129" width="9.58203125" style="1" customWidth="1"/>
    <col min="5130" max="5130" width="10.83203125" style="1" customWidth="1"/>
    <col min="5131" max="5131" width="12.33203125" style="1" bestFit="1" customWidth="1"/>
    <col min="5132" max="5376" width="8.1640625" style="1"/>
    <col min="5377" max="5377" width="2.83203125" style="1" customWidth="1"/>
    <col min="5378" max="5378" width="7.5" style="1" customWidth="1"/>
    <col min="5379" max="5379" width="12.9140625" style="1" customWidth="1"/>
    <col min="5380" max="5380" width="10.25" style="1" customWidth="1"/>
    <col min="5381" max="5381" width="10.6640625" style="1" customWidth="1"/>
    <col min="5382" max="5382" width="7.75" style="1" customWidth="1"/>
    <col min="5383" max="5383" width="11.9140625" style="1" customWidth="1"/>
    <col min="5384" max="5384" width="9.9140625" style="1" customWidth="1"/>
    <col min="5385" max="5385" width="9.58203125" style="1" customWidth="1"/>
    <col min="5386" max="5386" width="10.83203125" style="1" customWidth="1"/>
    <col min="5387" max="5387" width="12.33203125" style="1" bestFit="1" customWidth="1"/>
    <col min="5388" max="5632" width="8.1640625" style="1"/>
    <col min="5633" max="5633" width="2.83203125" style="1" customWidth="1"/>
    <col min="5634" max="5634" width="7.5" style="1" customWidth="1"/>
    <col min="5635" max="5635" width="12.9140625" style="1" customWidth="1"/>
    <col min="5636" max="5636" width="10.25" style="1" customWidth="1"/>
    <col min="5637" max="5637" width="10.6640625" style="1" customWidth="1"/>
    <col min="5638" max="5638" width="7.75" style="1" customWidth="1"/>
    <col min="5639" max="5639" width="11.9140625" style="1" customWidth="1"/>
    <col min="5640" max="5640" width="9.9140625" style="1" customWidth="1"/>
    <col min="5641" max="5641" width="9.58203125" style="1" customWidth="1"/>
    <col min="5642" max="5642" width="10.83203125" style="1" customWidth="1"/>
    <col min="5643" max="5643" width="12.33203125" style="1" bestFit="1" customWidth="1"/>
    <col min="5644" max="5888" width="8.1640625" style="1"/>
    <col min="5889" max="5889" width="2.83203125" style="1" customWidth="1"/>
    <col min="5890" max="5890" width="7.5" style="1" customWidth="1"/>
    <col min="5891" max="5891" width="12.9140625" style="1" customWidth="1"/>
    <col min="5892" max="5892" width="10.25" style="1" customWidth="1"/>
    <col min="5893" max="5893" width="10.6640625" style="1" customWidth="1"/>
    <col min="5894" max="5894" width="7.75" style="1" customWidth="1"/>
    <col min="5895" max="5895" width="11.9140625" style="1" customWidth="1"/>
    <col min="5896" max="5896" width="9.9140625" style="1" customWidth="1"/>
    <col min="5897" max="5897" width="9.58203125" style="1" customWidth="1"/>
    <col min="5898" max="5898" width="10.83203125" style="1" customWidth="1"/>
    <col min="5899" max="5899" width="12.33203125" style="1" bestFit="1" customWidth="1"/>
    <col min="5900" max="6144" width="8.1640625" style="1"/>
    <col min="6145" max="6145" width="2.83203125" style="1" customWidth="1"/>
    <col min="6146" max="6146" width="7.5" style="1" customWidth="1"/>
    <col min="6147" max="6147" width="12.9140625" style="1" customWidth="1"/>
    <col min="6148" max="6148" width="10.25" style="1" customWidth="1"/>
    <col min="6149" max="6149" width="10.6640625" style="1" customWidth="1"/>
    <col min="6150" max="6150" width="7.75" style="1" customWidth="1"/>
    <col min="6151" max="6151" width="11.9140625" style="1" customWidth="1"/>
    <col min="6152" max="6152" width="9.9140625" style="1" customWidth="1"/>
    <col min="6153" max="6153" width="9.58203125" style="1" customWidth="1"/>
    <col min="6154" max="6154" width="10.83203125" style="1" customWidth="1"/>
    <col min="6155" max="6155" width="12.33203125" style="1" bestFit="1" customWidth="1"/>
    <col min="6156" max="6400" width="8.1640625" style="1"/>
    <col min="6401" max="6401" width="2.83203125" style="1" customWidth="1"/>
    <col min="6402" max="6402" width="7.5" style="1" customWidth="1"/>
    <col min="6403" max="6403" width="12.9140625" style="1" customWidth="1"/>
    <col min="6404" max="6404" width="10.25" style="1" customWidth="1"/>
    <col min="6405" max="6405" width="10.6640625" style="1" customWidth="1"/>
    <col min="6406" max="6406" width="7.75" style="1" customWidth="1"/>
    <col min="6407" max="6407" width="11.9140625" style="1" customWidth="1"/>
    <col min="6408" max="6408" width="9.9140625" style="1" customWidth="1"/>
    <col min="6409" max="6409" width="9.58203125" style="1" customWidth="1"/>
    <col min="6410" max="6410" width="10.83203125" style="1" customWidth="1"/>
    <col min="6411" max="6411" width="12.33203125" style="1" bestFit="1" customWidth="1"/>
    <col min="6412" max="6656" width="8.1640625" style="1"/>
    <col min="6657" max="6657" width="2.83203125" style="1" customWidth="1"/>
    <col min="6658" max="6658" width="7.5" style="1" customWidth="1"/>
    <col min="6659" max="6659" width="12.9140625" style="1" customWidth="1"/>
    <col min="6660" max="6660" width="10.25" style="1" customWidth="1"/>
    <col min="6661" max="6661" width="10.6640625" style="1" customWidth="1"/>
    <col min="6662" max="6662" width="7.75" style="1" customWidth="1"/>
    <col min="6663" max="6663" width="11.9140625" style="1" customWidth="1"/>
    <col min="6664" max="6664" width="9.9140625" style="1" customWidth="1"/>
    <col min="6665" max="6665" width="9.58203125" style="1" customWidth="1"/>
    <col min="6666" max="6666" width="10.83203125" style="1" customWidth="1"/>
    <col min="6667" max="6667" width="12.33203125" style="1" bestFit="1" customWidth="1"/>
    <col min="6668" max="6912" width="8.1640625" style="1"/>
    <col min="6913" max="6913" width="2.83203125" style="1" customWidth="1"/>
    <col min="6914" max="6914" width="7.5" style="1" customWidth="1"/>
    <col min="6915" max="6915" width="12.9140625" style="1" customWidth="1"/>
    <col min="6916" max="6916" width="10.25" style="1" customWidth="1"/>
    <col min="6917" max="6917" width="10.6640625" style="1" customWidth="1"/>
    <col min="6918" max="6918" width="7.75" style="1" customWidth="1"/>
    <col min="6919" max="6919" width="11.9140625" style="1" customWidth="1"/>
    <col min="6920" max="6920" width="9.9140625" style="1" customWidth="1"/>
    <col min="6921" max="6921" width="9.58203125" style="1" customWidth="1"/>
    <col min="6922" max="6922" width="10.83203125" style="1" customWidth="1"/>
    <col min="6923" max="6923" width="12.33203125" style="1" bestFit="1" customWidth="1"/>
    <col min="6924" max="7168" width="8.1640625" style="1"/>
    <col min="7169" max="7169" width="2.83203125" style="1" customWidth="1"/>
    <col min="7170" max="7170" width="7.5" style="1" customWidth="1"/>
    <col min="7171" max="7171" width="12.9140625" style="1" customWidth="1"/>
    <col min="7172" max="7172" width="10.25" style="1" customWidth="1"/>
    <col min="7173" max="7173" width="10.6640625" style="1" customWidth="1"/>
    <col min="7174" max="7174" width="7.75" style="1" customWidth="1"/>
    <col min="7175" max="7175" width="11.9140625" style="1" customWidth="1"/>
    <col min="7176" max="7176" width="9.9140625" style="1" customWidth="1"/>
    <col min="7177" max="7177" width="9.58203125" style="1" customWidth="1"/>
    <col min="7178" max="7178" width="10.83203125" style="1" customWidth="1"/>
    <col min="7179" max="7179" width="12.33203125" style="1" bestFit="1" customWidth="1"/>
    <col min="7180" max="7424" width="8.1640625" style="1"/>
    <col min="7425" max="7425" width="2.83203125" style="1" customWidth="1"/>
    <col min="7426" max="7426" width="7.5" style="1" customWidth="1"/>
    <col min="7427" max="7427" width="12.9140625" style="1" customWidth="1"/>
    <col min="7428" max="7428" width="10.25" style="1" customWidth="1"/>
    <col min="7429" max="7429" width="10.6640625" style="1" customWidth="1"/>
    <col min="7430" max="7430" width="7.75" style="1" customWidth="1"/>
    <col min="7431" max="7431" width="11.9140625" style="1" customWidth="1"/>
    <col min="7432" max="7432" width="9.9140625" style="1" customWidth="1"/>
    <col min="7433" max="7433" width="9.58203125" style="1" customWidth="1"/>
    <col min="7434" max="7434" width="10.83203125" style="1" customWidth="1"/>
    <col min="7435" max="7435" width="12.33203125" style="1" bestFit="1" customWidth="1"/>
    <col min="7436" max="7680" width="8.1640625" style="1"/>
    <col min="7681" max="7681" width="2.83203125" style="1" customWidth="1"/>
    <col min="7682" max="7682" width="7.5" style="1" customWidth="1"/>
    <col min="7683" max="7683" width="12.9140625" style="1" customWidth="1"/>
    <col min="7684" max="7684" width="10.25" style="1" customWidth="1"/>
    <col min="7685" max="7685" width="10.6640625" style="1" customWidth="1"/>
    <col min="7686" max="7686" width="7.75" style="1" customWidth="1"/>
    <col min="7687" max="7687" width="11.9140625" style="1" customWidth="1"/>
    <col min="7688" max="7688" width="9.9140625" style="1" customWidth="1"/>
    <col min="7689" max="7689" width="9.58203125" style="1" customWidth="1"/>
    <col min="7690" max="7690" width="10.83203125" style="1" customWidth="1"/>
    <col min="7691" max="7691" width="12.33203125" style="1" bestFit="1" customWidth="1"/>
    <col min="7692" max="7936" width="8.1640625" style="1"/>
    <col min="7937" max="7937" width="2.83203125" style="1" customWidth="1"/>
    <col min="7938" max="7938" width="7.5" style="1" customWidth="1"/>
    <col min="7939" max="7939" width="12.9140625" style="1" customWidth="1"/>
    <col min="7940" max="7940" width="10.25" style="1" customWidth="1"/>
    <col min="7941" max="7941" width="10.6640625" style="1" customWidth="1"/>
    <col min="7942" max="7942" width="7.75" style="1" customWidth="1"/>
    <col min="7943" max="7943" width="11.9140625" style="1" customWidth="1"/>
    <col min="7944" max="7944" width="9.9140625" style="1" customWidth="1"/>
    <col min="7945" max="7945" width="9.58203125" style="1" customWidth="1"/>
    <col min="7946" max="7946" width="10.83203125" style="1" customWidth="1"/>
    <col min="7947" max="7947" width="12.33203125" style="1" bestFit="1" customWidth="1"/>
    <col min="7948" max="8192" width="8.1640625" style="1"/>
    <col min="8193" max="8193" width="2.83203125" style="1" customWidth="1"/>
    <col min="8194" max="8194" width="7.5" style="1" customWidth="1"/>
    <col min="8195" max="8195" width="12.9140625" style="1" customWidth="1"/>
    <col min="8196" max="8196" width="10.25" style="1" customWidth="1"/>
    <col min="8197" max="8197" width="10.6640625" style="1" customWidth="1"/>
    <col min="8198" max="8198" width="7.75" style="1" customWidth="1"/>
    <col min="8199" max="8199" width="11.9140625" style="1" customWidth="1"/>
    <col min="8200" max="8200" width="9.9140625" style="1" customWidth="1"/>
    <col min="8201" max="8201" width="9.58203125" style="1" customWidth="1"/>
    <col min="8202" max="8202" width="10.83203125" style="1" customWidth="1"/>
    <col min="8203" max="8203" width="12.33203125" style="1" bestFit="1" customWidth="1"/>
    <col min="8204" max="8448" width="8.1640625" style="1"/>
    <col min="8449" max="8449" width="2.83203125" style="1" customWidth="1"/>
    <col min="8450" max="8450" width="7.5" style="1" customWidth="1"/>
    <col min="8451" max="8451" width="12.9140625" style="1" customWidth="1"/>
    <col min="8452" max="8452" width="10.25" style="1" customWidth="1"/>
    <col min="8453" max="8453" width="10.6640625" style="1" customWidth="1"/>
    <col min="8454" max="8454" width="7.75" style="1" customWidth="1"/>
    <col min="8455" max="8455" width="11.9140625" style="1" customWidth="1"/>
    <col min="8456" max="8456" width="9.9140625" style="1" customWidth="1"/>
    <col min="8457" max="8457" width="9.58203125" style="1" customWidth="1"/>
    <col min="8458" max="8458" width="10.83203125" style="1" customWidth="1"/>
    <col min="8459" max="8459" width="12.33203125" style="1" bestFit="1" customWidth="1"/>
    <col min="8460" max="8704" width="8.1640625" style="1"/>
    <col min="8705" max="8705" width="2.83203125" style="1" customWidth="1"/>
    <col min="8706" max="8706" width="7.5" style="1" customWidth="1"/>
    <col min="8707" max="8707" width="12.9140625" style="1" customWidth="1"/>
    <col min="8708" max="8708" width="10.25" style="1" customWidth="1"/>
    <col min="8709" max="8709" width="10.6640625" style="1" customWidth="1"/>
    <col min="8710" max="8710" width="7.75" style="1" customWidth="1"/>
    <col min="8711" max="8711" width="11.9140625" style="1" customWidth="1"/>
    <col min="8712" max="8712" width="9.9140625" style="1" customWidth="1"/>
    <col min="8713" max="8713" width="9.58203125" style="1" customWidth="1"/>
    <col min="8714" max="8714" width="10.83203125" style="1" customWidth="1"/>
    <col min="8715" max="8715" width="12.33203125" style="1" bestFit="1" customWidth="1"/>
    <col min="8716" max="8960" width="8.1640625" style="1"/>
    <col min="8961" max="8961" width="2.83203125" style="1" customWidth="1"/>
    <col min="8962" max="8962" width="7.5" style="1" customWidth="1"/>
    <col min="8963" max="8963" width="12.9140625" style="1" customWidth="1"/>
    <col min="8964" max="8964" width="10.25" style="1" customWidth="1"/>
    <col min="8965" max="8965" width="10.6640625" style="1" customWidth="1"/>
    <col min="8966" max="8966" width="7.75" style="1" customWidth="1"/>
    <col min="8967" max="8967" width="11.9140625" style="1" customWidth="1"/>
    <col min="8968" max="8968" width="9.9140625" style="1" customWidth="1"/>
    <col min="8969" max="8969" width="9.58203125" style="1" customWidth="1"/>
    <col min="8970" max="8970" width="10.83203125" style="1" customWidth="1"/>
    <col min="8971" max="8971" width="12.33203125" style="1" bestFit="1" customWidth="1"/>
    <col min="8972" max="9216" width="8.1640625" style="1"/>
    <col min="9217" max="9217" width="2.83203125" style="1" customWidth="1"/>
    <col min="9218" max="9218" width="7.5" style="1" customWidth="1"/>
    <col min="9219" max="9219" width="12.9140625" style="1" customWidth="1"/>
    <col min="9220" max="9220" width="10.25" style="1" customWidth="1"/>
    <col min="9221" max="9221" width="10.6640625" style="1" customWidth="1"/>
    <col min="9222" max="9222" width="7.75" style="1" customWidth="1"/>
    <col min="9223" max="9223" width="11.9140625" style="1" customWidth="1"/>
    <col min="9224" max="9224" width="9.9140625" style="1" customWidth="1"/>
    <col min="9225" max="9225" width="9.58203125" style="1" customWidth="1"/>
    <col min="9226" max="9226" width="10.83203125" style="1" customWidth="1"/>
    <col min="9227" max="9227" width="12.33203125" style="1" bestFit="1" customWidth="1"/>
    <col min="9228" max="9472" width="8.1640625" style="1"/>
    <col min="9473" max="9473" width="2.83203125" style="1" customWidth="1"/>
    <col min="9474" max="9474" width="7.5" style="1" customWidth="1"/>
    <col min="9475" max="9475" width="12.9140625" style="1" customWidth="1"/>
    <col min="9476" max="9476" width="10.25" style="1" customWidth="1"/>
    <col min="9477" max="9477" width="10.6640625" style="1" customWidth="1"/>
    <col min="9478" max="9478" width="7.75" style="1" customWidth="1"/>
    <col min="9479" max="9479" width="11.9140625" style="1" customWidth="1"/>
    <col min="9480" max="9480" width="9.9140625" style="1" customWidth="1"/>
    <col min="9481" max="9481" width="9.58203125" style="1" customWidth="1"/>
    <col min="9482" max="9482" width="10.83203125" style="1" customWidth="1"/>
    <col min="9483" max="9483" width="12.33203125" style="1" bestFit="1" customWidth="1"/>
    <col min="9484" max="9728" width="8.1640625" style="1"/>
    <col min="9729" max="9729" width="2.83203125" style="1" customWidth="1"/>
    <col min="9730" max="9730" width="7.5" style="1" customWidth="1"/>
    <col min="9731" max="9731" width="12.9140625" style="1" customWidth="1"/>
    <col min="9732" max="9732" width="10.25" style="1" customWidth="1"/>
    <col min="9733" max="9733" width="10.6640625" style="1" customWidth="1"/>
    <col min="9734" max="9734" width="7.75" style="1" customWidth="1"/>
    <col min="9735" max="9735" width="11.9140625" style="1" customWidth="1"/>
    <col min="9736" max="9736" width="9.9140625" style="1" customWidth="1"/>
    <col min="9737" max="9737" width="9.58203125" style="1" customWidth="1"/>
    <col min="9738" max="9738" width="10.83203125" style="1" customWidth="1"/>
    <col min="9739" max="9739" width="12.33203125" style="1" bestFit="1" customWidth="1"/>
    <col min="9740" max="9984" width="8.1640625" style="1"/>
    <col min="9985" max="9985" width="2.83203125" style="1" customWidth="1"/>
    <col min="9986" max="9986" width="7.5" style="1" customWidth="1"/>
    <col min="9987" max="9987" width="12.9140625" style="1" customWidth="1"/>
    <col min="9988" max="9988" width="10.25" style="1" customWidth="1"/>
    <col min="9989" max="9989" width="10.6640625" style="1" customWidth="1"/>
    <col min="9990" max="9990" width="7.75" style="1" customWidth="1"/>
    <col min="9991" max="9991" width="11.9140625" style="1" customWidth="1"/>
    <col min="9992" max="9992" width="9.9140625" style="1" customWidth="1"/>
    <col min="9993" max="9993" width="9.58203125" style="1" customWidth="1"/>
    <col min="9994" max="9994" width="10.83203125" style="1" customWidth="1"/>
    <col min="9995" max="9995" width="12.33203125" style="1" bestFit="1" customWidth="1"/>
    <col min="9996" max="10240" width="8.1640625" style="1"/>
    <col min="10241" max="10241" width="2.83203125" style="1" customWidth="1"/>
    <col min="10242" max="10242" width="7.5" style="1" customWidth="1"/>
    <col min="10243" max="10243" width="12.9140625" style="1" customWidth="1"/>
    <col min="10244" max="10244" width="10.25" style="1" customWidth="1"/>
    <col min="10245" max="10245" width="10.6640625" style="1" customWidth="1"/>
    <col min="10246" max="10246" width="7.75" style="1" customWidth="1"/>
    <col min="10247" max="10247" width="11.9140625" style="1" customWidth="1"/>
    <col min="10248" max="10248" width="9.9140625" style="1" customWidth="1"/>
    <col min="10249" max="10249" width="9.58203125" style="1" customWidth="1"/>
    <col min="10250" max="10250" width="10.83203125" style="1" customWidth="1"/>
    <col min="10251" max="10251" width="12.33203125" style="1" bestFit="1" customWidth="1"/>
    <col min="10252" max="10496" width="8.1640625" style="1"/>
    <col min="10497" max="10497" width="2.83203125" style="1" customWidth="1"/>
    <col min="10498" max="10498" width="7.5" style="1" customWidth="1"/>
    <col min="10499" max="10499" width="12.9140625" style="1" customWidth="1"/>
    <col min="10500" max="10500" width="10.25" style="1" customWidth="1"/>
    <col min="10501" max="10501" width="10.6640625" style="1" customWidth="1"/>
    <col min="10502" max="10502" width="7.75" style="1" customWidth="1"/>
    <col min="10503" max="10503" width="11.9140625" style="1" customWidth="1"/>
    <col min="10504" max="10504" width="9.9140625" style="1" customWidth="1"/>
    <col min="10505" max="10505" width="9.58203125" style="1" customWidth="1"/>
    <col min="10506" max="10506" width="10.83203125" style="1" customWidth="1"/>
    <col min="10507" max="10507" width="12.33203125" style="1" bestFit="1" customWidth="1"/>
    <col min="10508" max="10752" width="8.1640625" style="1"/>
    <col min="10753" max="10753" width="2.83203125" style="1" customWidth="1"/>
    <col min="10754" max="10754" width="7.5" style="1" customWidth="1"/>
    <col min="10755" max="10755" width="12.9140625" style="1" customWidth="1"/>
    <col min="10756" max="10756" width="10.25" style="1" customWidth="1"/>
    <col min="10757" max="10757" width="10.6640625" style="1" customWidth="1"/>
    <col min="10758" max="10758" width="7.75" style="1" customWidth="1"/>
    <col min="10759" max="10759" width="11.9140625" style="1" customWidth="1"/>
    <col min="10760" max="10760" width="9.9140625" style="1" customWidth="1"/>
    <col min="10761" max="10761" width="9.58203125" style="1" customWidth="1"/>
    <col min="10762" max="10762" width="10.83203125" style="1" customWidth="1"/>
    <col min="10763" max="10763" width="12.33203125" style="1" bestFit="1" customWidth="1"/>
    <col min="10764" max="11008" width="8.1640625" style="1"/>
    <col min="11009" max="11009" width="2.83203125" style="1" customWidth="1"/>
    <col min="11010" max="11010" width="7.5" style="1" customWidth="1"/>
    <col min="11011" max="11011" width="12.9140625" style="1" customWidth="1"/>
    <col min="11012" max="11012" width="10.25" style="1" customWidth="1"/>
    <col min="11013" max="11013" width="10.6640625" style="1" customWidth="1"/>
    <col min="11014" max="11014" width="7.75" style="1" customWidth="1"/>
    <col min="11015" max="11015" width="11.9140625" style="1" customWidth="1"/>
    <col min="11016" max="11016" width="9.9140625" style="1" customWidth="1"/>
    <col min="11017" max="11017" width="9.58203125" style="1" customWidth="1"/>
    <col min="11018" max="11018" width="10.83203125" style="1" customWidth="1"/>
    <col min="11019" max="11019" width="12.33203125" style="1" bestFit="1" customWidth="1"/>
    <col min="11020" max="11264" width="8.1640625" style="1"/>
    <col min="11265" max="11265" width="2.83203125" style="1" customWidth="1"/>
    <col min="11266" max="11266" width="7.5" style="1" customWidth="1"/>
    <col min="11267" max="11267" width="12.9140625" style="1" customWidth="1"/>
    <col min="11268" max="11268" width="10.25" style="1" customWidth="1"/>
    <col min="11269" max="11269" width="10.6640625" style="1" customWidth="1"/>
    <col min="11270" max="11270" width="7.75" style="1" customWidth="1"/>
    <col min="11271" max="11271" width="11.9140625" style="1" customWidth="1"/>
    <col min="11272" max="11272" width="9.9140625" style="1" customWidth="1"/>
    <col min="11273" max="11273" width="9.58203125" style="1" customWidth="1"/>
    <col min="11274" max="11274" width="10.83203125" style="1" customWidth="1"/>
    <col min="11275" max="11275" width="12.33203125" style="1" bestFit="1" customWidth="1"/>
    <col min="11276" max="11520" width="8.1640625" style="1"/>
    <col min="11521" max="11521" width="2.83203125" style="1" customWidth="1"/>
    <col min="11522" max="11522" width="7.5" style="1" customWidth="1"/>
    <col min="11523" max="11523" width="12.9140625" style="1" customWidth="1"/>
    <col min="11524" max="11524" width="10.25" style="1" customWidth="1"/>
    <col min="11525" max="11525" width="10.6640625" style="1" customWidth="1"/>
    <col min="11526" max="11526" width="7.75" style="1" customWidth="1"/>
    <col min="11527" max="11527" width="11.9140625" style="1" customWidth="1"/>
    <col min="11528" max="11528" width="9.9140625" style="1" customWidth="1"/>
    <col min="11529" max="11529" width="9.58203125" style="1" customWidth="1"/>
    <col min="11530" max="11530" width="10.83203125" style="1" customWidth="1"/>
    <col min="11531" max="11531" width="12.33203125" style="1" bestFit="1" customWidth="1"/>
    <col min="11532" max="11776" width="8.1640625" style="1"/>
    <col min="11777" max="11777" width="2.83203125" style="1" customWidth="1"/>
    <col min="11778" max="11778" width="7.5" style="1" customWidth="1"/>
    <col min="11779" max="11779" width="12.9140625" style="1" customWidth="1"/>
    <col min="11780" max="11780" width="10.25" style="1" customWidth="1"/>
    <col min="11781" max="11781" width="10.6640625" style="1" customWidth="1"/>
    <col min="11782" max="11782" width="7.75" style="1" customWidth="1"/>
    <col min="11783" max="11783" width="11.9140625" style="1" customWidth="1"/>
    <col min="11784" max="11784" width="9.9140625" style="1" customWidth="1"/>
    <col min="11785" max="11785" width="9.58203125" style="1" customWidth="1"/>
    <col min="11786" max="11786" width="10.83203125" style="1" customWidth="1"/>
    <col min="11787" max="11787" width="12.33203125" style="1" bestFit="1" customWidth="1"/>
    <col min="11788" max="12032" width="8.1640625" style="1"/>
    <col min="12033" max="12033" width="2.83203125" style="1" customWidth="1"/>
    <col min="12034" max="12034" width="7.5" style="1" customWidth="1"/>
    <col min="12035" max="12035" width="12.9140625" style="1" customWidth="1"/>
    <col min="12036" max="12036" width="10.25" style="1" customWidth="1"/>
    <col min="12037" max="12037" width="10.6640625" style="1" customWidth="1"/>
    <col min="12038" max="12038" width="7.75" style="1" customWidth="1"/>
    <col min="12039" max="12039" width="11.9140625" style="1" customWidth="1"/>
    <col min="12040" max="12040" width="9.9140625" style="1" customWidth="1"/>
    <col min="12041" max="12041" width="9.58203125" style="1" customWidth="1"/>
    <col min="12042" max="12042" width="10.83203125" style="1" customWidth="1"/>
    <col min="12043" max="12043" width="12.33203125" style="1" bestFit="1" customWidth="1"/>
    <col min="12044" max="12288" width="8.1640625" style="1"/>
    <col min="12289" max="12289" width="2.83203125" style="1" customWidth="1"/>
    <col min="12290" max="12290" width="7.5" style="1" customWidth="1"/>
    <col min="12291" max="12291" width="12.9140625" style="1" customWidth="1"/>
    <col min="12292" max="12292" width="10.25" style="1" customWidth="1"/>
    <col min="12293" max="12293" width="10.6640625" style="1" customWidth="1"/>
    <col min="12294" max="12294" width="7.75" style="1" customWidth="1"/>
    <col min="12295" max="12295" width="11.9140625" style="1" customWidth="1"/>
    <col min="12296" max="12296" width="9.9140625" style="1" customWidth="1"/>
    <col min="12297" max="12297" width="9.58203125" style="1" customWidth="1"/>
    <col min="12298" max="12298" width="10.83203125" style="1" customWidth="1"/>
    <col min="12299" max="12299" width="12.33203125" style="1" bestFit="1" customWidth="1"/>
    <col min="12300" max="12544" width="8.1640625" style="1"/>
    <col min="12545" max="12545" width="2.83203125" style="1" customWidth="1"/>
    <col min="12546" max="12546" width="7.5" style="1" customWidth="1"/>
    <col min="12547" max="12547" width="12.9140625" style="1" customWidth="1"/>
    <col min="12548" max="12548" width="10.25" style="1" customWidth="1"/>
    <col min="12549" max="12549" width="10.6640625" style="1" customWidth="1"/>
    <col min="12550" max="12550" width="7.75" style="1" customWidth="1"/>
    <col min="12551" max="12551" width="11.9140625" style="1" customWidth="1"/>
    <col min="12552" max="12552" width="9.9140625" style="1" customWidth="1"/>
    <col min="12553" max="12553" width="9.58203125" style="1" customWidth="1"/>
    <col min="12554" max="12554" width="10.83203125" style="1" customWidth="1"/>
    <col min="12555" max="12555" width="12.33203125" style="1" bestFit="1" customWidth="1"/>
    <col min="12556" max="12800" width="8.1640625" style="1"/>
    <col min="12801" max="12801" width="2.83203125" style="1" customWidth="1"/>
    <col min="12802" max="12802" width="7.5" style="1" customWidth="1"/>
    <col min="12803" max="12803" width="12.9140625" style="1" customWidth="1"/>
    <col min="12804" max="12804" width="10.25" style="1" customWidth="1"/>
    <col min="12805" max="12805" width="10.6640625" style="1" customWidth="1"/>
    <col min="12806" max="12806" width="7.75" style="1" customWidth="1"/>
    <col min="12807" max="12807" width="11.9140625" style="1" customWidth="1"/>
    <col min="12808" max="12808" width="9.9140625" style="1" customWidth="1"/>
    <col min="12809" max="12809" width="9.58203125" style="1" customWidth="1"/>
    <col min="12810" max="12810" width="10.83203125" style="1" customWidth="1"/>
    <col min="12811" max="12811" width="12.33203125" style="1" bestFit="1" customWidth="1"/>
    <col min="12812" max="13056" width="8.1640625" style="1"/>
    <col min="13057" max="13057" width="2.83203125" style="1" customWidth="1"/>
    <col min="13058" max="13058" width="7.5" style="1" customWidth="1"/>
    <col min="13059" max="13059" width="12.9140625" style="1" customWidth="1"/>
    <col min="13060" max="13060" width="10.25" style="1" customWidth="1"/>
    <col min="13061" max="13061" width="10.6640625" style="1" customWidth="1"/>
    <col min="13062" max="13062" width="7.75" style="1" customWidth="1"/>
    <col min="13063" max="13063" width="11.9140625" style="1" customWidth="1"/>
    <col min="13064" max="13064" width="9.9140625" style="1" customWidth="1"/>
    <col min="13065" max="13065" width="9.58203125" style="1" customWidth="1"/>
    <col min="13066" max="13066" width="10.83203125" style="1" customWidth="1"/>
    <col min="13067" max="13067" width="12.33203125" style="1" bestFit="1" customWidth="1"/>
    <col min="13068" max="13312" width="8.1640625" style="1"/>
    <col min="13313" max="13313" width="2.83203125" style="1" customWidth="1"/>
    <col min="13314" max="13314" width="7.5" style="1" customWidth="1"/>
    <col min="13315" max="13315" width="12.9140625" style="1" customWidth="1"/>
    <col min="13316" max="13316" width="10.25" style="1" customWidth="1"/>
    <col min="13317" max="13317" width="10.6640625" style="1" customWidth="1"/>
    <col min="13318" max="13318" width="7.75" style="1" customWidth="1"/>
    <col min="13319" max="13319" width="11.9140625" style="1" customWidth="1"/>
    <col min="13320" max="13320" width="9.9140625" style="1" customWidth="1"/>
    <col min="13321" max="13321" width="9.58203125" style="1" customWidth="1"/>
    <col min="13322" max="13322" width="10.83203125" style="1" customWidth="1"/>
    <col min="13323" max="13323" width="12.33203125" style="1" bestFit="1" customWidth="1"/>
    <col min="13324" max="13568" width="8.1640625" style="1"/>
    <col min="13569" max="13569" width="2.83203125" style="1" customWidth="1"/>
    <col min="13570" max="13570" width="7.5" style="1" customWidth="1"/>
    <col min="13571" max="13571" width="12.9140625" style="1" customWidth="1"/>
    <col min="13572" max="13572" width="10.25" style="1" customWidth="1"/>
    <col min="13573" max="13573" width="10.6640625" style="1" customWidth="1"/>
    <col min="13574" max="13574" width="7.75" style="1" customWidth="1"/>
    <col min="13575" max="13575" width="11.9140625" style="1" customWidth="1"/>
    <col min="13576" max="13576" width="9.9140625" style="1" customWidth="1"/>
    <col min="13577" max="13577" width="9.58203125" style="1" customWidth="1"/>
    <col min="13578" max="13578" width="10.83203125" style="1" customWidth="1"/>
    <col min="13579" max="13579" width="12.33203125" style="1" bestFit="1" customWidth="1"/>
    <col min="13580" max="13824" width="8.1640625" style="1"/>
    <col min="13825" max="13825" width="2.83203125" style="1" customWidth="1"/>
    <col min="13826" max="13826" width="7.5" style="1" customWidth="1"/>
    <col min="13827" max="13827" width="12.9140625" style="1" customWidth="1"/>
    <col min="13828" max="13828" width="10.25" style="1" customWidth="1"/>
    <col min="13829" max="13829" width="10.6640625" style="1" customWidth="1"/>
    <col min="13830" max="13830" width="7.75" style="1" customWidth="1"/>
    <col min="13831" max="13831" width="11.9140625" style="1" customWidth="1"/>
    <col min="13832" max="13832" width="9.9140625" style="1" customWidth="1"/>
    <col min="13833" max="13833" width="9.58203125" style="1" customWidth="1"/>
    <col min="13834" max="13834" width="10.83203125" style="1" customWidth="1"/>
    <col min="13835" max="13835" width="12.33203125" style="1" bestFit="1" customWidth="1"/>
    <col min="13836" max="14080" width="8.1640625" style="1"/>
    <col min="14081" max="14081" width="2.83203125" style="1" customWidth="1"/>
    <col min="14082" max="14082" width="7.5" style="1" customWidth="1"/>
    <col min="14083" max="14083" width="12.9140625" style="1" customWidth="1"/>
    <col min="14084" max="14084" width="10.25" style="1" customWidth="1"/>
    <col min="14085" max="14085" width="10.6640625" style="1" customWidth="1"/>
    <col min="14086" max="14086" width="7.75" style="1" customWidth="1"/>
    <col min="14087" max="14087" width="11.9140625" style="1" customWidth="1"/>
    <col min="14088" max="14088" width="9.9140625" style="1" customWidth="1"/>
    <col min="14089" max="14089" width="9.58203125" style="1" customWidth="1"/>
    <col min="14090" max="14090" width="10.83203125" style="1" customWidth="1"/>
    <col min="14091" max="14091" width="12.33203125" style="1" bestFit="1" customWidth="1"/>
    <col min="14092" max="14336" width="8.1640625" style="1"/>
    <col min="14337" max="14337" width="2.83203125" style="1" customWidth="1"/>
    <col min="14338" max="14338" width="7.5" style="1" customWidth="1"/>
    <col min="14339" max="14339" width="12.9140625" style="1" customWidth="1"/>
    <col min="14340" max="14340" width="10.25" style="1" customWidth="1"/>
    <col min="14341" max="14341" width="10.6640625" style="1" customWidth="1"/>
    <col min="14342" max="14342" width="7.75" style="1" customWidth="1"/>
    <col min="14343" max="14343" width="11.9140625" style="1" customWidth="1"/>
    <col min="14344" max="14344" width="9.9140625" style="1" customWidth="1"/>
    <col min="14345" max="14345" width="9.58203125" style="1" customWidth="1"/>
    <col min="14346" max="14346" width="10.83203125" style="1" customWidth="1"/>
    <col min="14347" max="14347" width="12.33203125" style="1" bestFit="1" customWidth="1"/>
    <col min="14348" max="14592" width="8.1640625" style="1"/>
    <col min="14593" max="14593" width="2.83203125" style="1" customWidth="1"/>
    <col min="14594" max="14594" width="7.5" style="1" customWidth="1"/>
    <col min="14595" max="14595" width="12.9140625" style="1" customWidth="1"/>
    <col min="14596" max="14596" width="10.25" style="1" customWidth="1"/>
    <col min="14597" max="14597" width="10.6640625" style="1" customWidth="1"/>
    <col min="14598" max="14598" width="7.75" style="1" customWidth="1"/>
    <col min="14599" max="14599" width="11.9140625" style="1" customWidth="1"/>
    <col min="14600" max="14600" width="9.9140625" style="1" customWidth="1"/>
    <col min="14601" max="14601" width="9.58203125" style="1" customWidth="1"/>
    <col min="14602" max="14602" width="10.83203125" style="1" customWidth="1"/>
    <col min="14603" max="14603" width="12.33203125" style="1" bestFit="1" customWidth="1"/>
    <col min="14604" max="14848" width="8.1640625" style="1"/>
    <col min="14849" max="14849" width="2.83203125" style="1" customWidth="1"/>
    <col min="14850" max="14850" width="7.5" style="1" customWidth="1"/>
    <col min="14851" max="14851" width="12.9140625" style="1" customWidth="1"/>
    <col min="14852" max="14852" width="10.25" style="1" customWidth="1"/>
    <col min="14853" max="14853" width="10.6640625" style="1" customWidth="1"/>
    <col min="14854" max="14854" width="7.75" style="1" customWidth="1"/>
    <col min="14855" max="14855" width="11.9140625" style="1" customWidth="1"/>
    <col min="14856" max="14856" width="9.9140625" style="1" customWidth="1"/>
    <col min="14857" max="14857" width="9.58203125" style="1" customWidth="1"/>
    <col min="14858" max="14858" width="10.83203125" style="1" customWidth="1"/>
    <col min="14859" max="14859" width="12.33203125" style="1" bestFit="1" customWidth="1"/>
    <col min="14860" max="15104" width="8.1640625" style="1"/>
    <col min="15105" max="15105" width="2.83203125" style="1" customWidth="1"/>
    <col min="15106" max="15106" width="7.5" style="1" customWidth="1"/>
    <col min="15107" max="15107" width="12.9140625" style="1" customWidth="1"/>
    <col min="15108" max="15108" width="10.25" style="1" customWidth="1"/>
    <col min="15109" max="15109" width="10.6640625" style="1" customWidth="1"/>
    <col min="15110" max="15110" width="7.75" style="1" customWidth="1"/>
    <col min="15111" max="15111" width="11.9140625" style="1" customWidth="1"/>
    <col min="15112" max="15112" width="9.9140625" style="1" customWidth="1"/>
    <col min="15113" max="15113" width="9.58203125" style="1" customWidth="1"/>
    <col min="15114" max="15114" width="10.83203125" style="1" customWidth="1"/>
    <col min="15115" max="15115" width="12.33203125" style="1" bestFit="1" customWidth="1"/>
    <col min="15116" max="15360" width="8.1640625" style="1"/>
    <col min="15361" max="15361" width="2.83203125" style="1" customWidth="1"/>
    <col min="15362" max="15362" width="7.5" style="1" customWidth="1"/>
    <col min="15363" max="15363" width="12.9140625" style="1" customWidth="1"/>
    <col min="15364" max="15364" width="10.25" style="1" customWidth="1"/>
    <col min="15365" max="15365" width="10.6640625" style="1" customWidth="1"/>
    <col min="15366" max="15366" width="7.75" style="1" customWidth="1"/>
    <col min="15367" max="15367" width="11.9140625" style="1" customWidth="1"/>
    <col min="15368" max="15368" width="9.9140625" style="1" customWidth="1"/>
    <col min="15369" max="15369" width="9.58203125" style="1" customWidth="1"/>
    <col min="15370" max="15370" width="10.83203125" style="1" customWidth="1"/>
    <col min="15371" max="15371" width="12.33203125" style="1" bestFit="1" customWidth="1"/>
    <col min="15372" max="15616" width="8.1640625" style="1"/>
    <col min="15617" max="15617" width="2.83203125" style="1" customWidth="1"/>
    <col min="15618" max="15618" width="7.5" style="1" customWidth="1"/>
    <col min="15619" max="15619" width="12.9140625" style="1" customWidth="1"/>
    <col min="15620" max="15620" width="10.25" style="1" customWidth="1"/>
    <col min="15621" max="15621" width="10.6640625" style="1" customWidth="1"/>
    <col min="15622" max="15622" width="7.75" style="1" customWidth="1"/>
    <col min="15623" max="15623" width="11.9140625" style="1" customWidth="1"/>
    <col min="15624" max="15624" width="9.9140625" style="1" customWidth="1"/>
    <col min="15625" max="15625" width="9.58203125" style="1" customWidth="1"/>
    <col min="15626" max="15626" width="10.83203125" style="1" customWidth="1"/>
    <col min="15627" max="15627" width="12.33203125" style="1" bestFit="1" customWidth="1"/>
    <col min="15628" max="15872" width="8.1640625" style="1"/>
    <col min="15873" max="15873" width="2.83203125" style="1" customWidth="1"/>
    <col min="15874" max="15874" width="7.5" style="1" customWidth="1"/>
    <col min="15875" max="15875" width="12.9140625" style="1" customWidth="1"/>
    <col min="15876" max="15876" width="10.25" style="1" customWidth="1"/>
    <col min="15877" max="15877" width="10.6640625" style="1" customWidth="1"/>
    <col min="15878" max="15878" width="7.75" style="1" customWidth="1"/>
    <col min="15879" max="15879" width="11.9140625" style="1" customWidth="1"/>
    <col min="15880" max="15880" width="9.9140625" style="1" customWidth="1"/>
    <col min="15881" max="15881" width="9.58203125" style="1" customWidth="1"/>
    <col min="15882" max="15882" width="10.83203125" style="1" customWidth="1"/>
    <col min="15883" max="15883" width="12.33203125" style="1" bestFit="1" customWidth="1"/>
    <col min="15884" max="16128" width="8.1640625" style="1"/>
    <col min="16129" max="16129" width="2.83203125" style="1" customWidth="1"/>
    <col min="16130" max="16130" width="7.5" style="1" customWidth="1"/>
    <col min="16131" max="16131" width="12.9140625" style="1" customWidth="1"/>
    <col min="16132" max="16132" width="10.25" style="1" customWidth="1"/>
    <col min="16133" max="16133" width="10.6640625" style="1" customWidth="1"/>
    <col min="16134" max="16134" width="7.75" style="1" customWidth="1"/>
    <col min="16135" max="16135" width="11.9140625" style="1" customWidth="1"/>
    <col min="16136" max="16136" width="9.9140625" style="1" customWidth="1"/>
    <col min="16137" max="16137" width="9.58203125" style="1" customWidth="1"/>
    <col min="16138" max="16138" width="10.83203125" style="1" customWidth="1"/>
    <col min="16139" max="16139" width="12.33203125" style="1" bestFit="1" customWidth="1"/>
    <col min="16140" max="16384" width="8.1640625" style="1"/>
  </cols>
  <sheetData>
    <row r="1" spans="2:9" ht="13.5" thickBot="1" x14ac:dyDescent="0.6">
      <c r="I1" s="54" t="s">
        <v>58</v>
      </c>
    </row>
    <row r="2" spans="2:9" ht="28.25" customHeight="1" x14ac:dyDescent="0.55000000000000004">
      <c r="B2" s="55" t="s">
        <v>50</v>
      </c>
      <c r="C2" s="66"/>
      <c r="D2" s="66"/>
      <c r="E2" s="66"/>
      <c r="F2" s="66"/>
      <c r="G2" s="66"/>
      <c r="H2" s="66"/>
      <c r="I2" s="67"/>
    </row>
    <row r="3" spans="2:9" ht="13.25" customHeight="1" x14ac:dyDescent="0.55000000000000004">
      <c r="B3" s="28"/>
      <c r="C3" s="29"/>
      <c r="D3" s="30"/>
      <c r="E3" s="30"/>
      <c r="F3" s="30"/>
      <c r="G3" s="30"/>
      <c r="H3" s="30"/>
      <c r="I3" s="52"/>
    </row>
    <row r="4" spans="2:9" ht="13.25" customHeight="1" x14ac:dyDescent="0.55000000000000004">
      <c r="B4" s="28" t="s">
        <v>56</v>
      </c>
      <c r="C4" s="29"/>
      <c r="D4" s="30"/>
      <c r="E4" s="30"/>
      <c r="F4" s="30"/>
      <c r="G4" s="30"/>
      <c r="H4" s="30"/>
      <c r="I4" s="31"/>
    </row>
    <row r="5" spans="2:9" x14ac:dyDescent="0.55000000000000004">
      <c r="B5" s="28"/>
      <c r="C5" s="29" t="s">
        <v>0</v>
      </c>
      <c r="D5" s="32"/>
      <c r="E5" s="29"/>
      <c r="F5" s="29"/>
      <c r="G5" s="29"/>
      <c r="H5" s="29"/>
      <c r="I5" s="31"/>
    </row>
    <row r="6" spans="2:9" x14ac:dyDescent="0.55000000000000004">
      <c r="B6" s="28" t="s">
        <v>1</v>
      </c>
      <c r="C6" s="29"/>
      <c r="D6" s="29"/>
      <c r="E6" s="29"/>
      <c r="F6" s="29"/>
      <c r="G6" s="29"/>
      <c r="H6" s="29"/>
      <c r="I6" s="31"/>
    </row>
    <row r="7" spans="2:9" x14ac:dyDescent="0.55000000000000004">
      <c r="B7" s="1" t="s">
        <v>57</v>
      </c>
      <c r="C7" s="29"/>
      <c r="D7" s="29"/>
      <c r="E7" s="29"/>
      <c r="F7" s="29"/>
      <c r="G7" s="29"/>
      <c r="H7" s="29"/>
      <c r="I7" s="31"/>
    </row>
    <row r="8" spans="2:9" x14ac:dyDescent="0.55000000000000004">
      <c r="B8" s="28"/>
      <c r="C8" s="29"/>
      <c r="D8" s="29"/>
      <c r="E8" s="29"/>
      <c r="F8" s="29"/>
      <c r="G8" s="29"/>
      <c r="H8" s="29"/>
      <c r="I8" s="31"/>
    </row>
    <row r="9" spans="2:9" x14ac:dyDescent="0.55000000000000004">
      <c r="B9" s="28"/>
      <c r="C9" s="29"/>
      <c r="D9" s="29"/>
      <c r="E9" s="29"/>
      <c r="F9" s="29"/>
      <c r="G9" s="29"/>
      <c r="H9" s="29"/>
      <c r="I9" s="31"/>
    </row>
    <row r="10" spans="2:9" x14ac:dyDescent="0.55000000000000004">
      <c r="B10" s="28"/>
      <c r="C10" s="29"/>
      <c r="D10" s="29"/>
      <c r="E10" s="29"/>
      <c r="F10" s="29"/>
      <c r="G10" s="29"/>
      <c r="H10" s="29"/>
      <c r="I10" s="31"/>
    </row>
    <row r="11" spans="2:9" x14ac:dyDescent="0.55000000000000004">
      <c r="B11" s="28"/>
      <c r="C11" s="29"/>
      <c r="D11" s="29"/>
      <c r="E11" s="29"/>
      <c r="F11" s="29"/>
      <c r="G11" s="29"/>
      <c r="H11" s="29"/>
      <c r="I11" s="31"/>
    </row>
    <row r="12" spans="2:9" x14ac:dyDescent="0.55000000000000004">
      <c r="B12" s="28"/>
      <c r="C12" s="29"/>
      <c r="D12" s="29"/>
      <c r="E12" s="29"/>
      <c r="F12" s="29"/>
      <c r="G12" s="29"/>
      <c r="H12" s="29"/>
      <c r="I12" s="31"/>
    </row>
    <row r="13" spans="2:9" x14ac:dyDescent="0.55000000000000004">
      <c r="B13" s="28"/>
      <c r="C13" s="29"/>
      <c r="D13" s="29"/>
      <c r="E13" s="29"/>
      <c r="F13" s="29"/>
      <c r="G13" s="29"/>
      <c r="H13" s="29"/>
      <c r="I13" s="31"/>
    </row>
    <row r="14" spans="2:9" x14ac:dyDescent="0.55000000000000004">
      <c r="B14" s="28"/>
      <c r="C14" s="29"/>
      <c r="D14" s="29"/>
      <c r="E14" s="29"/>
      <c r="F14" s="29"/>
      <c r="G14" s="29"/>
      <c r="H14" s="29"/>
      <c r="I14" s="31"/>
    </row>
    <row r="15" spans="2:9" x14ac:dyDescent="0.55000000000000004">
      <c r="B15" s="28"/>
      <c r="C15" s="29"/>
      <c r="D15" s="29"/>
      <c r="E15" s="29"/>
      <c r="F15" s="29"/>
      <c r="G15" s="29"/>
      <c r="H15" s="29"/>
      <c r="I15" s="31"/>
    </row>
    <row r="16" spans="2:9" x14ac:dyDescent="0.55000000000000004">
      <c r="B16" s="28"/>
      <c r="C16" s="29"/>
      <c r="D16" s="29"/>
      <c r="E16" s="29"/>
      <c r="F16" s="29"/>
      <c r="G16" s="29"/>
      <c r="H16" s="29"/>
      <c r="I16" s="31"/>
    </row>
    <row r="17" spans="2:9" x14ac:dyDescent="0.55000000000000004">
      <c r="B17" s="28"/>
      <c r="C17" s="29"/>
      <c r="D17" s="29"/>
      <c r="E17" s="29"/>
      <c r="F17" s="29"/>
      <c r="G17" s="29"/>
      <c r="H17" s="29"/>
      <c r="I17" s="31"/>
    </row>
    <row r="18" spans="2:9" x14ac:dyDescent="0.55000000000000004">
      <c r="B18" s="28"/>
      <c r="C18" s="29"/>
      <c r="D18" s="29"/>
      <c r="E18" s="29"/>
      <c r="F18" s="29"/>
      <c r="G18" s="29"/>
      <c r="H18" s="29"/>
      <c r="I18" s="31"/>
    </row>
    <row r="19" spans="2:9" x14ac:dyDescent="0.55000000000000004">
      <c r="B19" s="28"/>
      <c r="C19" s="29"/>
      <c r="D19" s="29"/>
      <c r="E19" s="29"/>
      <c r="F19" s="29"/>
      <c r="G19" s="29"/>
      <c r="H19" s="29"/>
      <c r="I19" s="31"/>
    </row>
    <row r="20" spans="2:9" x14ac:dyDescent="0.55000000000000004">
      <c r="B20" s="28"/>
      <c r="C20" s="29"/>
      <c r="D20" s="29"/>
      <c r="E20" s="29"/>
      <c r="F20" s="29"/>
      <c r="G20" s="29"/>
      <c r="H20" s="29"/>
      <c r="I20" s="31"/>
    </row>
    <row r="21" spans="2:9" x14ac:dyDescent="0.55000000000000004">
      <c r="B21" s="28"/>
      <c r="C21" s="29"/>
      <c r="D21" s="29"/>
      <c r="E21" s="29"/>
      <c r="F21" s="29"/>
      <c r="G21" s="29"/>
      <c r="H21" s="29"/>
      <c r="I21" s="31"/>
    </row>
    <row r="22" spans="2:9" x14ac:dyDescent="0.55000000000000004">
      <c r="B22" s="28"/>
      <c r="C22" s="29"/>
      <c r="D22" s="29"/>
      <c r="E22" s="29"/>
      <c r="F22" s="29"/>
      <c r="G22" s="29"/>
      <c r="H22" s="29"/>
      <c r="I22" s="31"/>
    </row>
    <row r="23" spans="2:9" ht="13.5" thickBot="1" x14ac:dyDescent="0.6">
      <c r="B23" s="28"/>
      <c r="C23" s="29"/>
      <c r="D23" s="29"/>
      <c r="E23" s="29"/>
      <c r="F23" s="29"/>
      <c r="G23" s="29"/>
      <c r="H23" s="29"/>
      <c r="I23" s="31"/>
    </row>
    <row r="24" spans="2:9" s="7" customFormat="1" ht="25.75" customHeight="1" thickTop="1" thickBot="1" x14ac:dyDescent="0.6">
      <c r="B24" s="33"/>
      <c r="C24" s="4" t="s">
        <v>2</v>
      </c>
      <c r="D24" s="5"/>
      <c r="E24" s="58" t="s">
        <v>3</v>
      </c>
      <c r="F24" s="59"/>
      <c r="G24" s="6">
        <f>E30*F30+E31*F31+E32*F32+E33*F33+E34*F34+E35*F35+E36*F36+E37*F37+E38*F38+E39*F39+E40*F40+E41*F41+E42*F42</f>
        <v>3500</v>
      </c>
      <c r="H24" s="34"/>
      <c r="I24" s="35"/>
    </row>
    <row r="25" spans="2:9" s="7" customFormat="1" ht="18.5" customHeight="1" thickTop="1" x14ac:dyDescent="0.55000000000000004">
      <c r="B25" s="33"/>
      <c r="C25" s="36"/>
      <c r="D25" s="34"/>
      <c r="E25" s="64" t="s">
        <v>53</v>
      </c>
      <c r="F25" s="65"/>
      <c r="G25" s="50">
        <v>3500</v>
      </c>
      <c r="H25" s="34"/>
      <c r="I25" s="35"/>
    </row>
    <row r="26" spans="2:9" s="7" customFormat="1" ht="18.5" customHeight="1" x14ac:dyDescent="0.55000000000000004">
      <c r="B26" s="33"/>
      <c r="C26" s="36"/>
      <c r="D26" s="62" t="s">
        <v>54</v>
      </c>
      <c r="E26" s="63"/>
      <c r="F26" s="63"/>
      <c r="G26" s="51">
        <v>116.4</v>
      </c>
      <c r="H26" s="34"/>
      <c r="I26" s="35"/>
    </row>
    <row r="27" spans="2:9" s="7" customFormat="1" ht="18.5" customHeight="1" x14ac:dyDescent="0.55000000000000004">
      <c r="B27" s="33"/>
      <c r="C27" s="36"/>
      <c r="D27" s="62" t="s">
        <v>55</v>
      </c>
      <c r="E27" s="63"/>
      <c r="F27" s="63"/>
      <c r="G27" s="51">
        <v>116.4</v>
      </c>
      <c r="H27" s="34"/>
      <c r="I27" s="35"/>
    </row>
    <row r="28" spans="2:9" s="7" customFormat="1" ht="10.5" customHeight="1" x14ac:dyDescent="0.55000000000000004">
      <c r="B28" s="33"/>
      <c r="C28" s="34"/>
      <c r="D28" s="34"/>
      <c r="E28" s="34"/>
      <c r="F28" s="34"/>
      <c r="G28" s="34"/>
      <c r="H28" s="34"/>
      <c r="I28" s="35"/>
    </row>
    <row r="29" spans="2:9" s="8" customFormat="1" ht="40.75" customHeight="1" x14ac:dyDescent="0.55000000000000004">
      <c r="B29" s="39"/>
      <c r="C29" s="9" t="s">
        <v>5</v>
      </c>
      <c r="D29" s="10" t="s">
        <v>6</v>
      </c>
      <c r="E29" s="11" t="s">
        <v>7</v>
      </c>
      <c r="F29" s="9" t="s">
        <v>8</v>
      </c>
      <c r="G29" s="11" t="s">
        <v>9</v>
      </c>
      <c r="H29" s="36"/>
      <c r="I29" s="40"/>
    </row>
    <row r="30" spans="2:9" s="7" customFormat="1" ht="18.649999999999999" customHeight="1" x14ac:dyDescent="0.55000000000000004">
      <c r="B30" s="33"/>
      <c r="C30" s="12" t="s">
        <v>10</v>
      </c>
      <c r="D30" s="15">
        <f>G27</f>
        <v>116.4</v>
      </c>
      <c r="E30" s="16">
        <f>G25</f>
        <v>3500</v>
      </c>
      <c r="F30" s="16">
        <v>1</v>
      </c>
      <c r="G30" s="16">
        <f>(G26-D30)*E30*F30</f>
        <v>0</v>
      </c>
      <c r="H30" s="34"/>
      <c r="I30" s="35"/>
    </row>
    <row r="31" spans="2:9" s="7" customFormat="1" ht="18" customHeight="1" x14ac:dyDescent="0.55000000000000004">
      <c r="B31" s="33"/>
      <c r="C31" s="12" t="s">
        <v>11</v>
      </c>
      <c r="D31" s="13"/>
      <c r="E31" s="14"/>
      <c r="F31" s="14"/>
      <c r="G31" s="12">
        <f t="shared" ref="G31:G42" si="0">($G$26-D31)*E31*F31</f>
        <v>0</v>
      </c>
      <c r="H31" s="34"/>
      <c r="I31" s="35"/>
    </row>
    <row r="32" spans="2:9" s="7" customFormat="1" ht="18.649999999999999" customHeight="1" x14ac:dyDescent="0.55000000000000004">
      <c r="B32" s="33"/>
      <c r="C32" s="12" t="s">
        <v>12</v>
      </c>
      <c r="D32" s="13"/>
      <c r="E32" s="14"/>
      <c r="F32" s="14"/>
      <c r="G32" s="12">
        <f t="shared" si="0"/>
        <v>0</v>
      </c>
      <c r="H32" s="34"/>
      <c r="I32" s="35"/>
    </row>
    <row r="33" spans="2:9" s="7" customFormat="1" ht="18.649999999999999" customHeight="1" x14ac:dyDescent="0.55000000000000004">
      <c r="B33" s="33"/>
      <c r="C33" s="12" t="s">
        <v>13</v>
      </c>
      <c r="D33" s="13"/>
      <c r="E33" s="14"/>
      <c r="F33" s="14"/>
      <c r="G33" s="12">
        <f t="shared" si="0"/>
        <v>0</v>
      </c>
      <c r="H33" s="34"/>
      <c r="I33" s="35"/>
    </row>
    <row r="34" spans="2:9" s="7" customFormat="1" ht="18.649999999999999" customHeight="1" x14ac:dyDescent="0.55000000000000004">
      <c r="B34" s="33"/>
      <c r="C34" s="12" t="s">
        <v>14</v>
      </c>
      <c r="D34" s="13"/>
      <c r="E34" s="14"/>
      <c r="F34" s="14"/>
      <c r="G34" s="12">
        <f t="shared" si="0"/>
        <v>0</v>
      </c>
      <c r="H34" s="34"/>
      <c r="I34" s="35"/>
    </row>
    <row r="35" spans="2:9" s="7" customFormat="1" ht="18.649999999999999" customHeight="1" x14ac:dyDescent="0.55000000000000004">
      <c r="B35" s="33"/>
      <c r="C35" s="12" t="s">
        <v>15</v>
      </c>
      <c r="D35" s="13"/>
      <c r="E35" s="14"/>
      <c r="F35" s="14"/>
      <c r="G35" s="12">
        <f t="shared" si="0"/>
        <v>0</v>
      </c>
      <c r="H35" s="34"/>
      <c r="I35" s="35"/>
    </row>
    <row r="36" spans="2:9" s="7" customFormat="1" ht="18.649999999999999" customHeight="1" x14ac:dyDescent="0.55000000000000004">
      <c r="B36" s="33"/>
      <c r="C36" s="12" t="s">
        <v>16</v>
      </c>
      <c r="D36" s="13"/>
      <c r="E36" s="14"/>
      <c r="F36" s="14"/>
      <c r="G36" s="12">
        <f t="shared" si="0"/>
        <v>0</v>
      </c>
      <c r="H36" s="34"/>
      <c r="I36" s="35"/>
    </row>
    <row r="37" spans="2:9" s="7" customFormat="1" ht="18.649999999999999" customHeight="1" x14ac:dyDescent="0.55000000000000004">
      <c r="B37" s="33"/>
      <c r="C37" s="12" t="s">
        <v>17</v>
      </c>
      <c r="D37" s="13"/>
      <c r="E37" s="14"/>
      <c r="F37" s="14"/>
      <c r="G37" s="12">
        <f t="shared" si="0"/>
        <v>0</v>
      </c>
      <c r="H37" s="34"/>
      <c r="I37" s="35"/>
    </row>
    <row r="38" spans="2:9" s="7" customFormat="1" ht="18.649999999999999" customHeight="1" x14ac:dyDescent="0.55000000000000004">
      <c r="B38" s="33"/>
      <c r="C38" s="12" t="s">
        <v>18</v>
      </c>
      <c r="D38" s="13"/>
      <c r="E38" s="14"/>
      <c r="F38" s="14"/>
      <c r="G38" s="12">
        <f t="shared" si="0"/>
        <v>0</v>
      </c>
      <c r="H38" s="34"/>
      <c r="I38" s="35"/>
    </row>
    <row r="39" spans="2:9" s="7" customFormat="1" ht="18.649999999999999" customHeight="1" x14ac:dyDescent="0.55000000000000004">
      <c r="B39" s="33"/>
      <c r="C39" s="12" t="s">
        <v>19</v>
      </c>
      <c r="D39" s="13"/>
      <c r="E39" s="14"/>
      <c r="F39" s="14"/>
      <c r="G39" s="12">
        <f t="shared" si="0"/>
        <v>0</v>
      </c>
      <c r="H39" s="34"/>
      <c r="I39" s="35"/>
    </row>
    <row r="40" spans="2:9" s="7" customFormat="1" ht="18.649999999999999" customHeight="1" x14ac:dyDescent="0.55000000000000004">
      <c r="B40" s="33"/>
      <c r="C40" s="12" t="s">
        <v>20</v>
      </c>
      <c r="D40" s="13"/>
      <c r="E40" s="14"/>
      <c r="F40" s="14"/>
      <c r="G40" s="12">
        <f t="shared" si="0"/>
        <v>0</v>
      </c>
      <c r="H40" s="34"/>
      <c r="I40" s="35"/>
    </row>
    <row r="41" spans="2:9" s="7" customFormat="1" ht="18.649999999999999" customHeight="1" x14ac:dyDescent="0.55000000000000004">
      <c r="B41" s="33"/>
      <c r="C41" s="12" t="s">
        <v>21</v>
      </c>
      <c r="D41" s="13"/>
      <c r="E41" s="14"/>
      <c r="F41" s="14"/>
      <c r="G41" s="12">
        <f t="shared" si="0"/>
        <v>0</v>
      </c>
      <c r="H41" s="34"/>
      <c r="I41" s="35"/>
    </row>
    <row r="42" spans="2:9" s="7" customFormat="1" ht="18.649999999999999" customHeight="1" x14ac:dyDescent="0.55000000000000004">
      <c r="B42" s="33"/>
      <c r="C42" s="12" t="s">
        <v>22</v>
      </c>
      <c r="D42" s="13"/>
      <c r="E42" s="14"/>
      <c r="F42" s="14"/>
      <c r="G42" s="12">
        <f t="shared" si="0"/>
        <v>0</v>
      </c>
      <c r="H42" s="34"/>
      <c r="I42" s="35"/>
    </row>
    <row r="43" spans="2:9" s="7" customFormat="1" ht="18.649999999999999" customHeight="1" x14ac:dyDescent="0.55000000000000004">
      <c r="B43" s="33"/>
      <c r="C43" s="17" t="s">
        <v>23</v>
      </c>
      <c r="D43" s="18"/>
      <c r="E43" s="18"/>
      <c r="F43" s="19"/>
      <c r="G43" s="12">
        <f>IF(G24&lt;=G25,0,SUM(G30:G42))</f>
        <v>0</v>
      </c>
      <c r="H43" s="34"/>
      <c r="I43" s="35"/>
    </row>
    <row r="44" spans="2:9" s="7" customFormat="1" ht="18.649999999999999" customHeight="1" x14ac:dyDescent="0.55000000000000004">
      <c r="B44" s="33"/>
      <c r="C44" s="17" t="s">
        <v>24</v>
      </c>
      <c r="D44" s="18"/>
      <c r="E44" s="18"/>
      <c r="F44" s="19"/>
      <c r="G44" s="20">
        <f>ROUND(G43/G24,1)</f>
        <v>0</v>
      </c>
      <c r="H44" s="34"/>
      <c r="I44" s="35"/>
    </row>
    <row r="45" spans="2:9" s="7" customFormat="1" ht="18.649999999999999" customHeight="1" x14ac:dyDescent="0.55000000000000004">
      <c r="B45" s="33"/>
      <c r="C45" s="17" t="s">
        <v>25</v>
      </c>
      <c r="D45" s="18"/>
      <c r="E45" s="18"/>
      <c r="F45" s="19"/>
      <c r="G45" s="12">
        <f>IF(G24&lt;=G25,0,ROUND((((227.6/2)+G44)/227.6)*G24,0))</f>
        <v>0</v>
      </c>
      <c r="H45" s="34"/>
      <c r="I45" s="35"/>
    </row>
    <row r="46" spans="2:9" s="7" customFormat="1" ht="18.649999999999999" customHeight="1" x14ac:dyDescent="0.55000000000000004">
      <c r="B46" s="33"/>
      <c r="C46" s="17" t="s">
        <v>26</v>
      </c>
      <c r="D46" s="18"/>
      <c r="E46" s="18"/>
      <c r="F46" s="19"/>
      <c r="G46" s="12">
        <f>IF(G24&lt;=G25,0,ROUND((((227.6/2)-G44)/227.6)*G24,0))</f>
        <v>0</v>
      </c>
      <c r="H46" s="34"/>
      <c r="I46" s="35"/>
    </row>
    <row r="47" spans="2:9" s="7" customFormat="1" ht="10" customHeight="1" x14ac:dyDescent="0.55000000000000004">
      <c r="B47" s="33"/>
      <c r="C47" s="34"/>
      <c r="D47" s="34"/>
      <c r="E47" s="34"/>
      <c r="F47" s="34"/>
      <c r="G47" s="34"/>
      <c r="H47" s="34"/>
      <c r="I47" s="35"/>
    </row>
    <row r="48" spans="2:9" ht="18.649999999999999" customHeight="1" x14ac:dyDescent="0.55000000000000004">
      <c r="B48" s="28"/>
      <c r="C48" s="21" t="s">
        <v>27</v>
      </c>
      <c r="D48" s="22"/>
      <c r="E48" s="22"/>
      <c r="F48" s="23"/>
      <c r="G48" s="24">
        <f>IF(G24&lt;=G25,0,ROUND((G45-G46)/G24,3))</f>
        <v>0</v>
      </c>
      <c r="H48" s="29"/>
      <c r="I48" s="31"/>
    </row>
    <row r="49" spans="2:9" ht="10" customHeight="1" thickBot="1" x14ac:dyDescent="0.6">
      <c r="B49" s="28"/>
      <c r="C49" s="29"/>
      <c r="D49" s="29"/>
      <c r="E49" s="29"/>
      <c r="F49" s="29"/>
      <c r="G49" s="29"/>
      <c r="H49" s="29"/>
      <c r="I49" s="31"/>
    </row>
    <row r="50" spans="2:9" ht="29" customHeight="1" thickTop="1" thickBot="1" x14ac:dyDescent="0.6">
      <c r="B50" s="28"/>
      <c r="C50" s="60" t="s">
        <v>28</v>
      </c>
      <c r="D50" s="61"/>
      <c r="E50" s="25"/>
      <c r="F50" s="25"/>
      <c r="G50" s="26" t="str">
        <f>IF(G24&lt;=G25," ",IF(G48&gt;0.1,"×",IF(G48&lt;(-0.1),"×","○")))</f>
        <v xml:space="preserve"> </v>
      </c>
      <c r="H50" s="29"/>
      <c r="I50" s="31"/>
    </row>
    <row r="51" spans="2:9" ht="10" customHeight="1" thickTop="1" thickBot="1" x14ac:dyDescent="0.6">
      <c r="B51" s="41"/>
      <c r="C51" s="42"/>
      <c r="D51" s="42"/>
      <c r="E51" s="42"/>
      <c r="F51" s="42"/>
      <c r="G51" s="42"/>
      <c r="H51" s="42"/>
      <c r="I51" s="43"/>
    </row>
    <row r="52" spans="2:9" ht="13" customHeight="1" x14ac:dyDescent="0.55000000000000004"/>
  </sheetData>
  <mergeCells count="6">
    <mergeCell ref="E25:F25"/>
    <mergeCell ref="D26:F26"/>
    <mergeCell ref="D27:F27"/>
    <mergeCell ref="C50:D50"/>
    <mergeCell ref="B2:I2"/>
    <mergeCell ref="E24:F24"/>
  </mergeCells>
  <phoneticPr fontId="2"/>
  <printOptions horizontalCentered="1"/>
  <pageMargins left="0.23622047244094491" right="0.23622047244094491" top="0.35433070866141736" bottom="0.35433070866141736" header="0.31496062992125984" footer="0.31496062992125984"/>
  <pageSetup paperSize="9" scale="91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8B743-B25E-4531-8F43-D327DB94DE86}">
  <sheetPr>
    <pageSetUpPr fitToPage="1"/>
  </sheetPr>
  <dimension ref="B1:J52"/>
  <sheetViews>
    <sheetView zoomScaleNormal="100" workbookViewId="0">
      <selection activeCell="B2" sqref="B2:I2"/>
    </sheetView>
  </sheetViews>
  <sheetFormatPr defaultColWidth="8.1640625" defaultRowHeight="13" x14ac:dyDescent="0.55000000000000004"/>
  <cols>
    <col min="1" max="1" width="2.83203125" style="1" customWidth="1"/>
    <col min="2" max="2" width="7.5" style="1" customWidth="1"/>
    <col min="3" max="3" width="12.9140625" style="1" customWidth="1"/>
    <col min="4" max="4" width="10.25" style="1" customWidth="1"/>
    <col min="5" max="5" width="10.6640625" style="1" customWidth="1"/>
    <col min="6" max="6" width="7.75" style="1" customWidth="1"/>
    <col min="7" max="7" width="11.9140625" style="1" customWidth="1"/>
    <col min="8" max="8" width="9.9140625" style="1" customWidth="1"/>
    <col min="9" max="9" width="9.58203125" style="1" customWidth="1"/>
    <col min="10" max="10" width="10.83203125" style="1" customWidth="1"/>
    <col min="11" max="11" width="12.33203125" style="1" bestFit="1" customWidth="1"/>
    <col min="12" max="256" width="8.1640625" style="1"/>
    <col min="257" max="257" width="2.83203125" style="1" customWidth="1"/>
    <col min="258" max="258" width="7.5" style="1" customWidth="1"/>
    <col min="259" max="259" width="12.9140625" style="1" customWidth="1"/>
    <col min="260" max="260" width="10.25" style="1" customWidth="1"/>
    <col min="261" max="261" width="10.6640625" style="1" customWidth="1"/>
    <col min="262" max="262" width="7.75" style="1" customWidth="1"/>
    <col min="263" max="263" width="11.9140625" style="1" customWidth="1"/>
    <col min="264" max="264" width="9.9140625" style="1" customWidth="1"/>
    <col min="265" max="265" width="9.58203125" style="1" customWidth="1"/>
    <col min="266" max="266" width="10.83203125" style="1" customWidth="1"/>
    <col min="267" max="267" width="12.33203125" style="1" bestFit="1" customWidth="1"/>
    <col min="268" max="512" width="8.1640625" style="1"/>
    <col min="513" max="513" width="2.83203125" style="1" customWidth="1"/>
    <col min="514" max="514" width="7.5" style="1" customWidth="1"/>
    <col min="515" max="515" width="12.9140625" style="1" customWidth="1"/>
    <col min="516" max="516" width="10.25" style="1" customWidth="1"/>
    <col min="517" max="517" width="10.6640625" style="1" customWidth="1"/>
    <col min="518" max="518" width="7.75" style="1" customWidth="1"/>
    <col min="519" max="519" width="11.9140625" style="1" customWidth="1"/>
    <col min="520" max="520" width="9.9140625" style="1" customWidth="1"/>
    <col min="521" max="521" width="9.58203125" style="1" customWidth="1"/>
    <col min="522" max="522" width="10.83203125" style="1" customWidth="1"/>
    <col min="523" max="523" width="12.33203125" style="1" bestFit="1" customWidth="1"/>
    <col min="524" max="768" width="8.1640625" style="1"/>
    <col min="769" max="769" width="2.83203125" style="1" customWidth="1"/>
    <col min="770" max="770" width="7.5" style="1" customWidth="1"/>
    <col min="771" max="771" width="12.9140625" style="1" customWidth="1"/>
    <col min="772" max="772" width="10.25" style="1" customWidth="1"/>
    <col min="773" max="773" width="10.6640625" style="1" customWidth="1"/>
    <col min="774" max="774" width="7.75" style="1" customWidth="1"/>
    <col min="775" max="775" width="11.9140625" style="1" customWidth="1"/>
    <col min="776" max="776" width="9.9140625" style="1" customWidth="1"/>
    <col min="777" max="777" width="9.58203125" style="1" customWidth="1"/>
    <col min="778" max="778" width="10.83203125" style="1" customWidth="1"/>
    <col min="779" max="779" width="12.33203125" style="1" bestFit="1" customWidth="1"/>
    <col min="780" max="1024" width="8.1640625" style="1"/>
    <col min="1025" max="1025" width="2.83203125" style="1" customWidth="1"/>
    <col min="1026" max="1026" width="7.5" style="1" customWidth="1"/>
    <col min="1027" max="1027" width="12.9140625" style="1" customWidth="1"/>
    <col min="1028" max="1028" width="10.25" style="1" customWidth="1"/>
    <col min="1029" max="1029" width="10.6640625" style="1" customWidth="1"/>
    <col min="1030" max="1030" width="7.75" style="1" customWidth="1"/>
    <col min="1031" max="1031" width="11.9140625" style="1" customWidth="1"/>
    <col min="1032" max="1032" width="9.9140625" style="1" customWidth="1"/>
    <col min="1033" max="1033" width="9.58203125" style="1" customWidth="1"/>
    <col min="1034" max="1034" width="10.83203125" style="1" customWidth="1"/>
    <col min="1035" max="1035" width="12.33203125" style="1" bestFit="1" customWidth="1"/>
    <col min="1036" max="1280" width="8.1640625" style="1"/>
    <col min="1281" max="1281" width="2.83203125" style="1" customWidth="1"/>
    <col min="1282" max="1282" width="7.5" style="1" customWidth="1"/>
    <col min="1283" max="1283" width="12.9140625" style="1" customWidth="1"/>
    <col min="1284" max="1284" width="10.25" style="1" customWidth="1"/>
    <col min="1285" max="1285" width="10.6640625" style="1" customWidth="1"/>
    <col min="1286" max="1286" width="7.75" style="1" customWidth="1"/>
    <col min="1287" max="1287" width="11.9140625" style="1" customWidth="1"/>
    <col min="1288" max="1288" width="9.9140625" style="1" customWidth="1"/>
    <col min="1289" max="1289" width="9.58203125" style="1" customWidth="1"/>
    <col min="1290" max="1290" width="10.83203125" style="1" customWidth="1"/>
    <col min="1291" max="1291" width="12.33203125" style="1" bestFit="1" customWidth="1"/>
    <col min="1292" max="1536" width="8.1640625" style="1"/>
    <col min="1537" max="1537" width="2.83203125" style="1" customWidth="1"/>
    <col min="1538" max="1538" width="7.5" style="1" customWidth="1"/>
    <col min="1539" max="1539" width="12.9140625" style="1" customWidth="1"/>
    <col min="1540" max="1540" width="10.25" style="1" customWidth="1"/>
    <col min="1541" max="1541" width="10.6640625" style="1" customWidth="1"/>
    <col min="1542" max="1542" width="7.75" style="1" customWidth="1"/>
    <col min="1543" max="1543" width="11.9140625" style="1" customWidth="1"/>
    <col min="1544" max="1544" width="9.9140625" style="1" customWidth="1"/>
    <col min="1545" max="1545" width="9.58203125" style="1" customWidth="1"/>
    <col min="1546" max="1546" width="10.83203125" style="1" customWidth="1"/>
    <col min="1547" max="1547" width="12.33203125" style="1" bestFit="1" customWidth="1"/>
    <col min="1548" max="1792" width="8.1640625" style="1"/>
    <col min="1793" max="1793" width="2.83203125" style="1" customWidth="1"/>
    <col min="1794" max="1794" width="7.5" style="1" customWidth="1"/>
    <col min="1795" max="1795" width="12.9140625" style="1" customWidth="1"/>
    <col min="1796" max="1796" width="10.25" style="1" customWidth="1"/>
    <col min="1797" max="1797" width="10.6640625" style="1" customWidth="1"/>
    <col min="1798" max="1798" width="7.75" style="1" customWidth="1"/>
    <col min="1799" max="1799" width="11.9140625" style="1" customWidth="1"/>
    <col min="1800" max="1800" width="9.9140625" style="1" customWidth="1"/>
    <col min="1801" max="1801" width="9.58203125" style="1" customWidth="1"/>
    <col min="1802" max="1802" width="10.83203125" style="1" customWidth="1"/>
    <col min="1803" max="1803" width="12.33203125" style="1" bestFit="1" customWidth="1"/>
    <col min="1804" max="2048" width="8.1640625" style="1"/>
    <col min="2049" max="2049" width="2.83203125" style="1" customWidth="1"/>
    <col min="2050" max="2050" width="7.5" style="1" customWidth="1"/>
    <col min="2051" max="2051" width="12.9140625" style="1" customWidth="1"/>
    <col min="2052" max="2052" width="10.25" style="1" customWidth="1"/>
    <col min="2053" max="2053" width="10.6640625" style="1" customWidth="1"/>
    <col min="2054" max="2054" width="7.75" style="1" customWidth="1"/>
    <col min="2055" max="2055" width="11.9140625" style="1" customWidth="1"/>
    <col min="2056" max="2056" width="9.9140625" style="1" customWidth="1"/>
    <col min="2057" max="2057" width="9.58203125" style="1" customWidth="1"/>
    <col min="2058" max="2058" width="10.83203125" style="1" customWidth="1"/>
    <col min="2059" max="2059" width="12.33203125" style="1" bestFit="1" customWidth="1"/>
    <col min="2060" max="2304" width="8.1640625" style="1"/>
    <col min="2305" max="2305" width="2.83203125" style="1" customWidth="1"/>
    <col min="2306" max="2306" width="7.5" style="1" customWidth="1"/>
    <col min="2307" max="2307" width="12.9140625" style="1" customWidth="1"/>
    <col min="2308" max="2308" width="10.25" style="1" customWidth="1"/>
    <col min="2309" max="2309" width="10.6640625" style="1" customWidth="1"/>
    <col min="2310" max="2310" width="7.75" style="1" customWidth="1"/>
    <col min="2311" max="2311" width="11.9140625" style="1" customWidth="1"/>
    <col min="2312" max="2312" width="9.9140625" style="1" customWidth="1"/>
    <col min="2313" max="2313" width="9.58203125" style="1" customWidth="1"/>
    <col min="2314" max="2314" width="10.83203125" style="1" customWidth="1"/>
    <col min="2315" max="2315" width="12.33203125" style="1" bestFit="1" customWidth="1"/>
    <col min="2316" max="2560" width="8.1640625" style="1"/>
    <col min="2561" max="2561" width="2.83203125" style="1" customWidth="1"/>
    <col min="2562" max="2562" width="7.5" style="1" customWidth="1"/>
    <col min="2563" max="2563" width="12.9140625" style="1" customWidth="1"/>
    <col min="2564" max="2564" width="10.25" style="1" customWidth="1"/>
    <col min="2565" max="2565" width="10.6640625" style="1" customWidth="1"/>
    <col min="2566" max="2566" width="7.75" style="1" customWidth="1"/>
    <col min="2567" max="2567" width="11.9140625" style="1" customWidth="1"/>
    <col min="2568" max="2568" width="9.9140625" style="1" customWidth="1"/>
    <col min="2569" max="2569" width="9.58203125" style="1" customWidth="1"/>
    <col min="2570" max="2570" width="10.83203125" style="1" customWidth="1"/>
    <col min="2571" max="2571" width="12.33203125" style="1" bestFit="1" customWidth="1"/>
    <col min="2572" max="2816" width="8.1640625" style="1"/>
    <col min="2817" max="2817" width="2.83203125" style="1" customWidth="1"/>
    <col min="2818" max="2818" width="7.5" style="1" customWidth="1"/>
    <col min="2819" max="2819" width="12.9140625" style="1" customWidth="1"/>
    <col min="2820" max="2820" width="10.25" style="1" customWidth="1"/>
    <col min="2821" max="2821" width="10.6640625" style="1" customWidth="1"/>
    <col min="2822" max="2822" width="7.75" style="1" customWidth="1"/>
    <col min="2823" max="2823" width="11.9140625" style="1" customWidth="1"/>
    <col min="2824" max="2824" width="9.9140625" style="1" customWidth="1"/>
    <col min="2825" max="2825" width="9.58203125" style="1" customWidth="1"/>
    <col min="2826" max="2826" width="10.83203125" style="1" customWidth="1"/>
    <col min="2827" max="2827" width="12.33203125" style="1" bestFit="1" customWidth="1"/>
    <col min="2828" max="3072" width="8.1640625" style="1"/>
    <col min="3073" max="3073" width="2.83203125" style="1" customWidth="1"/>
    <col min="3074" max="3074" width="7.5" style="1" customWidth="1"/>
    <col min="3075" max="3075" width="12.9140625" style="1" customWidth="1"/>
    <col min="3076" max="3076" width="10.25" style="1" customWidth="1"/>
    <col min="3077" max="3077" width="10.6640625" style="1" customWidth="1"/>
    <col min="3078" max="3078" width="7.75" style="1" customWidth="1"/>
    <col min="3079" max="3079" width="11.9140625" style="1" customWidth="1"/>
    <col min="3080" max="3080" width="9.9140625" style="1" customWidth="1"/>
    <col min="3081" max="3081" width="9.58203125" style="1" customWidth="1"/>
    <col min="3082" max="3082" width="10.83203125" style="1" customWidth="1"/>
    <col min="3083" max="3083" width="12.33203125" style="1" bestFit="1" customWidth="1"/>
    <col min="3084" max="3328" width="8.1640625" style="1"/>
    <col min="3329" max="3329" width="2.83203125" style="1" customWidth="1"/>
    <col min="3330" max="3330" width="7.5" style="1" customWidth="1"/>
    <col min="3331" max="3331" width="12.9140625" style="1" customWidth="1"/>
    <col min="3332" max="3332" width="10.25" style="1" customWidth="1"/>
    <col min="3333" max="3333" width="10.6640625" style="1" customWidth="1"/>
    <col min="3334" max="3334" width="7.75" style="1" customWidth="1"/>
    <col min="3335" max="3335" width="11.9140625" style="1" customWidth="1"/>
    <col min="3336" max="3336" width="9.9140625" style="1" customWidth="1"/>
    <col min="3337" max="3337" width="9.58203125" style="1" customWidth="1"/>
    <col min="3338" max="3338" width="10.83203125" style="1" customWidth="1"/>
    <col min="3339" max="3339" width="12.33203125" style="1" bestFit="1" customWidth="1"/>
    <col min="3340" max="3584" width="8.1640625" style="1"/>
    <col min="3585" max="3585" width="2.83203125" style="1" customWidth="1"/>
    <col min="3586" max="3586" width="7.5" style="1" customWidth="1"/>
    <col min="3587" max="3587" width="12.9140625" style="1" customWidth="1"/>
    <col min="3588" max="3588" width="10.25" style="1" customWidth="1"/>
    <col min="3589" max="3589" width="10.6640625" style="1" customWidth="1"/>
    <col min="3590" max="3590" width="7.75" style="1" customWidth="1"/>
    <col min="3591" max="3591" width="11.9140625" style="1" customWidth="1"/>
    <col min="3592" max="3592" width="9.9140625" style="1" customWidth="1"/>
    <col min="3593" max="3593" width="9.58203125" style="1" customWidth="1"/>
    <col min="3594" max="3594" width="10.83203125" style="1" customWidth="1"/>
    <col min="3595" max="3595" width="12.33203125" style="1" bestFit="1" customWidth="1"/>
    <col min="3596" max="3840" width="8.1640625" style="1"/>
    <col min="3841" max="3841" width="2.83203125" style="1" customWidth="1"/>
    <col min="3842" max="3842" width="7.5" style="1" customWidth="1"/>
    <col min="3843" max="3843" width="12.9140625" style="1" customWidth="1"/>
    <col min="3844" max="3844" width="10.25" style="1" customWidth="1"/>
    <col min="3845" max="3845" width="10.6640625" style="1" customWidth="1"/>
    <col min="3846" max="3846" width="7.75" style="1" customWidth="1"/>
    <col min="3847" max="3847" width="11.9140625" style="1" customWidth="1"/>
    <col min="3848" max="3848" width="9.9140625" style="1" customWidth="1"/>
    <col min="3849" max="3849" width="9.58203125" style="1" customWidth="1"/>
    <col min="3850" max="3850" width="10.83203125" style="1" customWidth="1"/>
    <col min="3851" max="3851" width="12.33203125" style="1" bestFit="1" customWidth="1"/>
    <col min="3852" max="4096" width="8.1640625" style="1"/>
    <col min="4097" max="4097" width="2.83203125" style="1" customWidth="1"/>
    <col min="4098" max="4098" width="7.5" style="1" customWidth="1"/>
    <col min="4099" max="4099" width="12.9140625" style="1" customWidth="1"/>
    <col min="4100" max="4100" width="10.25" style="1" customWidth="1"/>
    <col min="4101" max="4101" width="10.6640625" style="1" customWidth="1"/>
    <col min="4102" max="4102" width="7.75" style="1" customWidth="1"/>
    <col min="4103" max="4103" width="11.9140625" style="1" customWidth="1"/>
    <col min="4104" max="4104" width="9.9140625" style="1" customWidth="1"/>
    <col min="4105" max="4105" width="9.58203125" style="1" customWidth="1"/>
    <col min="4106" max="4106" width="10.83203125" style="1" customWidth="1"/>
    <col min="4107" max="4107" width="12.33203125" style="1" bestFit="1" customWidth="1"/>
    <col min="4108" max="4352" width="8.1640625" style="1"/>
    <col min="4353" max="4353" width="2.83203125" style="1" customWidth="1"/>
    <col min="4354" max="4354" width="7.5" style="1" customWidth="1"/>
    <col min="4355" max="4355" width="12.9140625" style="1" customWidth="1"/>
    <col min="4356" max="4356" width="10.25" style="1" customWidth="1"/>
    <col min="4357" max="4357" width="10.6640625" style="1" customWidth="1"/>
    <col min="4358" max="4358" width="7.75" style="1" customWidth="1"/>
    <col min="4359" max="4359" width="11.9140625" style="1" customWidth="1"/>
    <col min="4360" max="4360" width="9.9140625" style="1" customWidth="1"/>
    <col min="4361" max="4361" width="9.58203125" style="1" customWidth="1"/>
    <col min="4362" max="4362" width="10.83203125" style="1" customWidth="1"/>
    <col min="4363" max="4363" width="12.33203125" style="1" bestFit="1" customWidth="1"/>
    <col min="4364" max="4608" width="8.1640625" style="1"/>
    <col min="4609" max="4609" width="2.83203125" style="1" customWidth="1"/>
    <col min="4610" max="4610" width="7.5" style="1" customWidth="1"/>
    <col min="4611" max="4611" width="12.9140625" style="1" customWidth="1"/>
    <col min="4612" max="4612" width="10.25" style="1" customWidth="1"/>
    <col min="4613" max="4613" width="10.6640625" style="1" customWidth="1"/>
    <col min="4614" max="4614" width="7.75" style="1" customWidth="1"/>
    <col min="4615" max="4615" width="11.9140625" style="1" customWidth="1"/>
    <col min="4616" max="4616" width="9.9140625" style="1" customWidth="1"/>
    <col min="4617" max="4617" width="9.58203125" style="1" customWidth="1"/>
    <col min="4618" max="4618" width="10.83203125" style="1" customWidth="1"/>
    <col min="4619" max="4619" width="12.33203125" style="1" bestFit="1" customWidth="1"/>
    <col min="4620" max="4864" width="8.1640625" style="1"/>
    <col min="4865" max="4865" width="2.83203125" style="1" customWidth="1"/>
    <col min="4866" max="4866" width="7.5" style="1" customWidth="1"/>
    <col min="4867" max="4867" width="12.9140625" style="1" customWidth="1"/>
    <col min="4868" max="4868" width="10.25" style="1" customWidth="1"/>
    <col min="4869" max="4869" width="10.6640625" style="1" customWidth="1"/>
    <col min="4870" max="4870" width="7.75" style="1" customWidth="1"/>
    <col min="4871" max="4871" width="11.9140625" style="1" customWidth="1"/>
    <col min="4872" max="4872" width="9.9140625" style="1" customWidth="1"/>
    <col min="4873" max="4873" width="9.58203125" style="1" customWidth="1"/>
    <col min="4874" max="4874" width="10.83203125" style="1" customWidth="1"/>
    <col min="4875" max="4875" width="12.33203125" style="1" bestFit="1" customWidth="1"/>
    <col min="4876" max="5120" width="8.1640625" style="1"/>
    <col min="5121" max="5121" width="2.83203125" style="1" customWidth="1"/>
    <col min="5122" max="5122" width="7.5" style="1" customWidth="1"/>
    <col min="5123" max="5123" width="12.9140625" style="1" customWidth="1"/>
    <col min="5124" max="5124" width="10.25" style="1" customWidth="1"/>
    <col min="5125" max="5125" width="10.6640625" style="1" customWidth="1"/>
    <col min="5126" max="5126" width="7.75" style="1" customWidth="1"/>
    <col min="5127" max="5127" width="11.9140625" style="1" customWidth="1"/>
    <col min="5128" max="5128" width="9.9140625" style="1" customWidth="1"/>
    <col min="5129" max="5129" width="9.58203125" style="1" customWidth="1"/>
    <col min="5130" max="5130" width="10.83203125" style="1" customWidth="1"/>
    <col min="5131" max="5131" width="12.33203125" style="1" bestFit="1" customWidth="1"/>
    <col min="5132" max="5376" width="8.1640625" style="1"/>
    <col min="5377" max="5377" width="2.83203125" style="1" customWidth="1"/>
    <col min="5378" max="5378" width="7.5" style="1" customWidth="1"/>
    <col min="5379" max="5379" width="12.9140625" style="1" customWidth="1"/>
    <col min="5380" max="5380" width="10.25" style="1" customWidth="1"/>
    <col min="5381" max="5381" width="10.6640625" style="1" customWidth="1"/>
    <col min="5382" max="5382" width="7.75" style="1" customWidth="1"/>
    <col min="5383" max="5383" width="11.9140625" style="1" customWidth="1"/>
    <col min="5384" max="5384" width="9.9140625" style="1" customWidth="1"/>
    <col min="5385" max="5385" width="9.58203125" style="1" customWidth="1"/>
    <col min="5386" max="5386" width="10.83203125" style="1" customWidth="1"/>
    <col min="5387" max="5387" width="12.33203125" style="1" bestFit="1" customWidth="1"/>
    <col min="5388" max="5632" width="8.1640625" style="1"/>
    <col min="5633" max="5633" width="2.83203125" style="1" customWidth="1"/>
    <col min="5634" max="5634" width="7.5" style="1" customWidth="1"/>
    <col min="5635" max="5635" width="12.9140625" style="1" customWidth="1"/>
    <col min="5636" max="5636" width="10.25" style="1" customWidth="1"/>
    <col min="5637" max="5637" width="10.6640625" style="1" customWidth="1"/>
    <col min="5638" max="5638" width="7.75" style="1" customWidth="1"/>
    <col min="5639" max="5639" width="11.9140625" style="1" customWidth="1"/>
    <col min="5640" max="5640" width="9.9140625" style="1" customWidth="1"/>
    <col min="5641" max="5641" width="9.58203125" style="1" customWidth="1"/>
    <col min="5642" max="5642" width="10.83203125" style="1" customWidth="1"/>
    <col min="5643" max="5643" width="12.33203125" style="1" bestFit="1" customWidth="1"/>
    <col min="5644" max="5888" width="8.1640625" style="1"/>
    <col min="5889" max="5889" width="2.83203125" style="1" customWidth="1"/>
    <col min="5890" max="5890" width="7.5" style="1" customWidth="1"/>
    <col min="5891" max="5891" width="12.9140625" style="1" customWidth="1"/>
    <col min="5892" max="5892" width="10.25" style="1" customWidth="1"/>
    <col min="5893" max="5893" width="10.6640625" style="1" customWidth="1"/>
    <col min="5894" max="5894" width="7.75" style="1" customWidth="1"/>
    <col min="5895" max="5895" width="11.9140625" style="1" customWidth="1"/>
    <col min="5896" max="5896" width="9.9140625" style="1" customWidth="1"/>
    <col min="5897" max="5897" width="9.58203125" style="1" customWidth="1"/>
    <col min="5898" max="5898" width="10.83203125" style="1" customWidth="1"/>
    <col min="5899" max="5899" width="12.33203125" style="1" bestFit="1" customWidth="1"/>
    <col min="5900" max="6144" width="8.1640625" style="1"/>
    <col min="6145" max="6145" width="2.83203125" style="1" customWidth="1"/>
    <col min="6146" max="6146" width="7.5" style="1" customWidth="1"/>
    <col min="6147" max="6147" width="12.9140625" style="1" customWidth="1"/>
    <col min="6148" max="6148" width="10.25" style="1" customWidth="1"/>
    <col min="6149" max="6149" width="10.6640625" style="1" customWidth="1"/>
    <col min="6150" max="6150" width="7.75" style="1" customWidth="1"/>
    <col min="6151" max="6151" width="11.9140625" style="1" customWidth="1"/>
    <col min="6152" max="6152" width="9.9140625" style="1" customWidth="1"/>
    <col min="6153" max="6153" width="9.58203125" style="1" customWidth="1"/>
    <col min="6154" max="6154" width="10.83203125" style="1" customWidth="1"/>
    <col min="6155" max="6155" width="12.33203125" style="1" bestFit="1" customWidth="1"/>
    <col min="6156" max="6400" width="8.1640625" style="1"/>
    <col min="6401" max="6401" width="2.83203125" style="1" customWidth="1"/>
    <col min="6402" max="6402" width="7.5" style="1" customWidth="1"/>
    <col min="6403" max="6403" width="12.9140625" style="1" customWidth="1"/>
    <col min="6404" max="6404" width="10.25" style="1" customWidth="1"/>
    <col min="6405" max="6405" width="10.6640625" style="1" customWidth="1"/>
    <col min="6406" max="6406" width="7.75" style="1" customWidth="1"/>
    <col min="6407" max="6407" width="11.9140625" style="1" customWidth="1"/>
    <col min="6408" max="6408" width="9.9140625" style="1" customWidth="1"/>
    <col min="6409" max="6409" width="9.58203125" style="1" customWidth="1"/>
    <col min="6410" max="6410" width="10.83203125" style="1" customWidth="1"/>
    <col min="6411" max="6411" width="12.33203125" style="1" bestFit="1" customWidth="1"/>
    <col min="6412" max="6656" width="8.1640625" style="1"/>
    <col min="6657" max="6657" width="2.83203125" style="1" customWidth="1"/>
    <col min="6658" max="6658" width="7.5" style="1" customWidth="1"/>
    <col min="6659" max="6659" width="12.9140625" style="1" customWidth="1"/>
    <col min="6660" max="6660" width="10.25" style="1" customWidth="1"/>
    <col min="6661" max="6661" width="10.6640625" style="1" customWidth="1"/>
    <col min="6662" max="6662" width="7.75" style="1" customWidth="1"/>
    <col min="6663" max="6663" width="11.9140625" style="1" customWidth="1"/>
    <col min="6664" max="6664" width="9.9140625" style="1" customWidth="1"/>
    <col min="6665" max="6665" width="9.58203125" style="1" customWidth="1"/>
    <col min="6666" max="6666" width="10.83203125" style="1" customWidth="1"/>
    <col min="6667" max="6667" width="12.33203125" style="1" bestFit="1" customWidth="1"/>
    <col min="6668" max="6912" width="8.1640625" style="1"/>
    <col min="6913" max="6913" width="2.83203125" style="1" customWidth="1"/>
    <col min="6914" max="6914" width="7.5" style="1" customWidth="1"/>
    <col min="6915" max="6915" width="12.9140625" style="1" customWidth="1"/>
    <col min="6916" max="6916" width="10.25" style="1" customWidth="1"/>
    <col min="6917" max="6917" width="10.6640625" style="1" customWidth="1"/>
    <col min="6918" max="6918" width="7.75" style="1" customWidth="1"/>
    <col min="6919" max="6919" width="11.9140625" style="1" customWidth="1"/>
    <col min="6920" max="6920" width="9.9140625" style="1" customWidth="1"/>
    <col min="6921" max="6921" width="9.58203125" style="1" customWidth="1"/>
    <col min="6922" max="6922" width="10.83203125" style="1" customWidth="1"/>
    <col min="6923" max="6923" width="12.33203125" style="1" bestFit="1" customWidth="1"/>
    <col min="6924" max="7168" width="8.1640625" style="1"/>
    <col min="7169" max="7169" width="2.83203125" style="1" customWidth="1"/>
    <col min="7170" max="7170" width="7.5" style="1" customWidth="1"/>
    <col min="7171" max="7171" width="12.9140625" style="1" customWidth="1"/>
    <col min="7172" max="7172" width="10.25" style="1" customWidth="1"/>
    <col min="7173" max="7173" width="10.6640625" style="1" customWidth="1"/>
    <col min="7174" max="7174" width="7.75" style="1" customWidth="1"/>
    <col min="7175" max="7175" width="11.9140625" style="1" customWidth="1"/>
    <col min="7176" max="7176" width="9.9140625" style="1" customWidth="1"/>
    <col min="7177" max="7177" width="9.58203125" style="1" customWidth="1"/>
    <col min="7178" max="7178" width="10.83203125" style="1" customWidth="1"/>
    <col min="7179" max="7179" width="12.33203125" style="1" bestFit="1" customWidth="1"/>
    <col min="7180" max="7424" width="8.1640625" style="1"/>
    <col min="7425" max="7425" width="2.83203125" style="1" customWidth="1"/>
    <col min="7426" max="7426" width="7.5" style="1" customWidth="1"/>
    <col min="7427" max="7427" width="12.9140625" style="1" customWidth="1"/>
    <col min="7428" max="7428" width="10.25" style="1" customWidth="1"/>
    <col min="7429" max="7429" width="10.6640625" style="1" customWidth="1"/>
    <col min="7430" max="7430" width="7.75" style="1" customWidth="1"/>
    <col min="7431" max="7431" width="11.9140625" style="1" customWidth="1"/>
    <col min="7432" max="7432" width="9.9140625" style="1" customWidth="1"/>
    <col min="7433" max="7433" width="9.58203125" style="1" customWidth="1"/>
    <col min="7434" max="7434" width="10.83203125" style="1" customWidth="1"/>
    <col min="7435" max="7435" width="12.33203125" style="1" bestFit="1" customWidth="1"/>
    <col min="7436" max="7680" width="8.1640625" style="1"/>
    <col min="7681" max="7681" width="2.83203125" style="1" customWidth="1"/>
    <col min="7682" max="7682" width="7.5" style="1" customWidth="1"/>
    <col min="7683" max="7683" width="12.9140625" style="1" customWidth="1"/>
    <col min="7684" max="7684" width="10.25" style="1" customWidth="1"/>
    <col min="7685" max="7685" width="10.6640625" style="1" customWidth="1"/>
    <col min="7686" max="7686" width="7.75" style="1" customWidth="1"/>
    <col min="7687" max="7687" width="11.9140625" style="1" customWidth="1"/>
    <col min="7688" max="7688" width="9.9140625" style="1" customWidth="1"/>
    <col min="7689" max="7689" width="9.58203125" style="1" customWidth="1"/>
    <col min="7690" max="7690" width="10.83203125" style="1" customWidth="1"/>
    <col min="7691" max="7691" width="12.33203125" style="1" bestFit="1" customWidth="1"/>
    <col min="7692" max="7936" width="8.1640625" style="1"/>
    <col min="7937" max="7937" width="2.83203125" style="1" customWidth="1"/>
    <col min="7938" max="7938" width="7.5" style="1" customWidth="1"/>
    <col min="7939" max="7939" width="12.9140625" style="1" customWidth="1"/>
    <col min="7940" max="7940" width="10.25" style="1" customWidth="1"/>
    <col min="7941" max="7941" width="10.6640625" style="1" customWidth="1"/>
    <col min="7942" max="7942" width="7.75" style="1" customWidth="1"/>
    <col min="7943" max="7943" width="11.9140625" style="1" customWidth="1"/>
    <col min="7944" max="7944" width="9.9140625" style="1" customWidth="1"/>
    <col min="7945" max="7945" width="9.58203125" style="1" customWidth="1"/>
    <col min="7946" max="7946" width="10.83203125" style="1" customWidth="1"/>
    <col min="7947" max="7947" width="12.33203125" style="1" bestFit="1" customWidth="1"/>
    <col min="7948" max="8192" width="8.1640625" style="1"/>
    <col min="8193" max="8193" width="2.83203125" style="1" customWidth="1"/>
    <col min="8194" max="8194" width="7.5" style="1" customWidth="1"/>
    <col min="8195" max="8195" width="12.9140625" style="1" customWidth="1"/>
    <col min="8196" max="8196" width="10.25" style="1" customWidth="1"/>
    <col min="8197" max="8197" width="10.6640625" style="1" customWidth="1"/>
    <col min="8198" max="8198" width="7.75" style="1" customWidth="1"/>
    <col min="8199" max="8199" width="11.9140625" style="1" customWidth="1"/>
    <col min="8200" max="8200" width="9.9140625" style="1" customWidth="1"/>
    <col min="8201" max="8201" width="9.58203125" style="1" customWidth="1"/>
    <col min="8202" max="8202" width="10.83203125" style="1" customWidth="1"/>
    <col min="8203" max="8203" width="12.33203125" style="1" bestFit="1" customWidth="1"/>
    <col min="8204" max="8448" width="8.1640625" style="1"/>
    <col min="8449" max="8449" width="2.83203125" style="1" customWidth="1"/>
    <col min="8450" max="8450" width="7.5" style="1" customWidth="1"/>
    <col min="8451" max="8451" width="12.9140625" style="1" customWidth="1"/>
    <col min="8452" max="8452" width="10.25" style="1" customWidth="1"/>
    <col min="8453" max="8453" width="10.6640625" style="1" customWidth="1"/>
    <col min="8454" max="8454" width="7.75" style="1" customWidth="1"/>
    <col min="8455" max="8455" width="11.9140625" style="1" customWidth="1"/>
    <col min="8456" max="8456" width="9.9140625" style="1" customWidth="1"/>
    <col min="8457" max="8457" width="9.58203125" style="1" customWidth="1"/>
    <col min="8458" max="8458" width="10.83203125" style="1" customWidth="1"/>
    <col min="8459" max="8459" width="12.33203125" style="1" bestFit="1" customWidth="1"/>
    <col min="8460" max="8704" width="8.1640625" style="1"/>
    <col min="8705" max="8705" width="2.83203125" style="1" customWidth="1"/>
    <col min="8706" max="8706" width="7.5" style="1" customWidth="1"/>
    <col min="8707" max="8707" width="12.9140625" style="1" customWidth="1"/>
    <col min="8708" max="8708" width="10.25" style="1" customWidth="1"/>
    <col min="8709" max="8709" width="10.6640625" style="1" customWidth="1"/>
    <col min="8710" max="8710" width="7.75" style="1" customWidth="1"/>
    <col min="8711" max="8711" width="11.9140625" style="1" customWidth="1"/>
    <col min="8712" max="8712" width="9.9140625" style="1" customWidth="1"/>
    <col min="8713" max="8713" width="9.58203125" style="1" customWidth="1"/>
    <col min="8714" max="8714" width="10.83203125" style="1" customWidth="1"/>
    <col min="8715" max="8715" width="12.33203125" style="1" bestFit="1" customWidth="1"/>
    <col min="8716" max="8960" width="8.1640625" style="1"/>
    <col min="8961" max="8961" width="2.83203125" style="1" customWidth="1"/>
    <col min="8962" max="8962" width="7.5" style="1" customWidth="1"/>
    <col min="8963" max="8963" width="12.9140625" style="1" customWidth="1"/>
    <col min="8964" max="8964" width="10.25" style="1" customWidth="1"/>
    <col min="8965" max="8965" width="10.6640625" style="1" customWidth="1"/>
    <col min="8966" max="8966" width="7.75" style="1" customWidth="1"/>
    <col min="8967" max="8967" width="11.9140625" style="1" customWidth="1"/>
    <col min="8968" max="8968" width="9.9140625" style="1" customWidth="1"/>
    <col min="8969" max="8969" width="9.58203125" style="1" customWidth="1"/>
    <col min="8970" max="8970" width="10.83203125" style="1" customWidth="1"/>
    <col min="8971" max="8971" width="12.33203125" style="1" bestFit="1" customWidth="1"/>
    <col min="8972" max="9216" width="8.1640625" style="1"/>
    <col min="9217" max="9217" width="2.83203125" style="1" customWidth="1"/>
    <col min="9218" max="9218" width="7.5" style="1" customWidth="1"/>
    <col min="9219" max="9219" width="12.9140625" style="1" customWidth="1"/>
    <col min="9220" max="9220" width="10.25" style="1" customWidth="1"/>
    <col min="9221" max="9221" width="10.6640625" style="1" customWidth="1"/>
    <col min="9222" max="9222" width="7.75" style="1" customWidth="1"/>
    <col min="9223" max="9223" width="11.9140625" style="1" customWidth="1"/>
    <col min="9224" max="9224" width="9.9140625" style="1" customWidth="1"/>
    <col min="9225" max="9225" width="9.58203125" style="1" customWidth="1"/>
    <col min="9226" max="9226" width="10.83203125" style="1" customWidth="1"/>
    <col min="9227" max="9227" width="12.33203125" style="1" bestFit="1" customWidth="1"/>
    <col min="9228" max="9472" width="8.1640625" style="1"/>
    <col min="9473" max="9473" width="2.83203125" style="1" customWidth="1"/>
    <col min="9474" max="9474" width="7.5" style="1" customWidth="1"/>
    <col min="9475" max="9475" width="12.9140625" style="1" customWidth="1"/>
    <col min="9476" max="9476" width="10.25" style="1" customWidth="1"/>
    <col min="9477" max="9477" width="10.6640625" style="1" customWidth="1"/>
    <col min="9478" max="9478" width="7.75" style="1" customWidth="1"/>
    <col min="9479" max="9479" width="11.9140625" style="1" customWidth="1"/>
    <col min="9480" max="9480" width="9.9140625" style="1" customWidth="1"/>
    <col min="9481" max="9481" width="9.58203125" style="1" customWidth="1"/>
    <col min="9482" max="9482" width="10.83203125" style="1" customWidth="1"/>
    <col min="9483" max="9483" width="12.33203125" style="1" bestFit="1" customWidth="1"/>
    <col min="9484" max="9728" width="8.1640625" style="1"/>
    <col min="9729" max="9729" width="2.83203125" style="1" customWidth="1"/>
    <col min="9730" max="9730" width="7.5" style="1" customWidth="1"/>
    <col min="9731" max="9731" width="12.9140625" style="1" customWidth="1"/>
    <col min="9732" max="9732" width="10.25" style="1" customWidth="1"/>
    <col min="9733" max="9733" width="10.6640625" style="1" customWidth="1"/>
    <col min="9734" max="9734" width="7.75" style="1" customWidth="1"/>
    <col min="9735" max="9735" width="11.9140625" style="1" customWidth="1"/>
    <col min="9736" max="9736" width="9.9140625" style="1" customWidth="1"/>
    <col min="9737" max="9737" width="9.58203125" style="1" customWidth="1"/>
    <col min="9738" max="9738" width="10.83203125" style="1" customWidth="1"/>
    <col min="9739" max="9739" width="12.33203125" style="1" bestFit="1" customWidth="1"/>
    <col min="9740" max="9984" width="8.1640625" style="1"/>
    <col min="9985" max="9985" width="2.83203125" style="1" customWidth="1"/>
    <col min="9986" max="9986" width="7.5" style="1" customWidth="1"/>
    <col min="9987" max="9987" width="12.9140625" style="1" customWidth="1"/>
    <col min="9988" max="9988" width="10.25" style="1" customWidth="1"/>
    <col min="9989" max="9989" width="10.6640625" style="1" customWidth="1"/>
    <col min="9990" max="9990" width="7.75" style="1" customWidth="1"/>
    <col min="9991" max="9991" width="11.9140625" style="1" customWidth="1"/>
    <col min="9992" max="9992" width="9.9140625" style="1" customWidth="1"/>
    <col min="9993" max="9993" width="9.58203125" style="1" customWidth="1"/>
    <col min="9994" max="9994" width="10.83203125" style="1" customWidth="1"/>
    <col min="9995" max="9995" width="12.33203125" style="1" bestFit="1" customWidth="1"/>
    <col min="9996" max="10240" width="8.1640625" style="1"/>
    <col min="10241" max="10241" width="2.83203125" style="1" customWidth="1"/>
    <col min="10242" max="10242" width="7.5" style="1" customWidth="1"/>
    <col min="10243" max="10243" width="12.9140625" style="1" customWidth="1"/>
    <col min="10244" max="10244" width="10.25" style="1" customWidth="1"/>
    <col min="10245" max="10245" width="10.6640625" style="1" customWidth="1"/>
    <col min="10246" max="10246" width="7.75" style="1" customWidth="1"/>
    <col min="10247" max="10247" width="11.9140625" style="1" customWidth="1"/>
    <col min="10248" max="10248" width="9.9140625" style="1" customWidth="1"/>
    <col min="10249" max="10249" width="9.58203125" style="1" customWidth="1"/>
    <col min="10250" max="10250" width="10.83203125" style="1" customWidth="1"/>
    <col min="10251" max="10251" width="12.33203125" style="1" bestFit="1" customWidth="1"/>
    <col min="10252" max="10496" width="8.1640625" style="1"/>
    <col min="10497" max="10497" width="2.83203125" style="1" customWidth="1"/>
    <col min="10498" max="10498" width="7.5" style="1" customWidth="1"/>
    <col min="10499" max="10499" width="12.9140625" style="1" customWidth="1"/>
    <col min="10500" max="10500" width="10.25" style="1" customWidth="1"/>
    <col min="10501" max="10501" width="10.6640625" style="1" customWidth="1"/>
    <col min="10502" max="10502" width="7.75" style="1" customWidth="1"/>
    <col min="10503" max="10503" width="11.9140625" style="1" customWidth="1"/>
    <col min="10504" max="10504" width="9.9140625" style="1" customWidth="1"/>
    <col min="10505" max="10505" width="9.58203125" style="1" customWidth="1"/>
    <col min="10506" max="10506" width="10.83203125" style="1" customWidth="1"/>
    <col min="10507" max="10507" width="12.33203125" style="1" bestFit="1" customWidth="1"/>
    <col min="10508" max="10752" width="8.1640625" style="1"/>
    <col min="10753" max="10753" width="2.83203125" style="1" customWidth="1"/>
    <col min="10754" max="10754" width="7.5" style="1" customWidth="1"/>
    <col min="10755" max="10755" width="12.9140625" style="1" customWidth="1"/>
    <col min="10756" max="10756" width="10.25" style="1" customWidth="1"/>
    <col min="10757" max="10757" width="10.6640625" style="1" customWidth="1"/>
    <col min="10758" max="10758" width="7.75" style="1" customWidth="1"/>
    <col min="10759" max="10759" width="11.9140625" style="1" customWidth="1"/>
    <col min="10760" max="10760" width="9.9140625" style="1" customWidth="1"/>
    <col min="10761" max="10761" width="9.58203125" style="1" customWidth="1"/>
    <col min="10762" max="10762" width="10.83203125" style="1" customWidth="1"/>
    <col min="10763" max="10763" width="12.33203125" style="1" bestFit="1" customWidth="1"/>
    <col min="10764" max="11008" width="8.1640625" style="1"/>
    <col min="11009" max="11009" width="2.83203125" style="1" customWidth="1"/>
    <col min="11010" max="11010" width="7.5" style="1" customWidth="1"/>
    <col min="11011" max="11011" width="12.9140625" style="1" customWidth="1"/>
    <col min="11012" max="11012" width="10.25" style="1" customWidth="1"/>
    <col min="11013" max="11013" width="10.6640625" style="1" customWidth="1"/>
    <col min="11014" max="11014" width="7.75" style="1" customWidth="1"/>
    <col min="11015" max="11015" width="11.9140625" style="1" customWidth="1"/>
    <col min="11016" max="11016" width="9.9140625" style="1" customWidth="1"/>
    <col min="11017" max="11017" width="9.58203125" style="1" customWidth="1"/>
    <col min="11018" max="11018" width="10.83203125" style="1" customWidth="1"/>
    <col min="11019" max="11019" width="12.33203125" style="1" bestFit="1" customWidth="1"/>
    <col min="11020" max="11264" width="8.1640625" style="1"/>
    <col min="11265" max="11265" width="2.83203125" style="1" customWidth="1"/>
    <col min="11266" max="11266" width="7.5" style="1" customWidth="1"/>
    <col min="11267" max="11267" width="12.9140625" style="1" customWidth="1"/>
    <col min="11268" max="11268" width="10.25" style="1" customWidth="1"/>
    <col min="11269" max="11269" width="10.6640625" style="1" customWidth="1"/>
    <col min="11270" max="11270" width="7.75" style="1" customWidth="1"/>
    <col min="11271" max="11271" width="11.9140625" style="1" customWidth="1"/>
    <col min="11272" max="11272" width="9.9140625" style="1" customWidth="1"/>
    <col min="11273" max="11273" width="9.58203125" style="1" customWidth="1"/>
    <col min="11274" max="11274" width="10.83203125" style="1" customWidth="1"/>
    <col min="11275" max="11275" width="12.33203125" style="1" bestFit="1" customWidth="1"/>
    <col min="11276" max="11520" width="8.1640625" style="1"/>
    <col min="11521" max="11521" width="2.83203125" style="1" customWidth="1"/>
    <col min="11522" max="11522" width="7.5" style="1" customWidth="1"/>
    <col min="11523" max="11523" width="12.9140625" style="1" customWidth="1"/>
    <col min="11524" max="11524" width="10.25" style="1" customWidth="1"/>
    <col min="11525" max="11525" width="10.6640625" style="1" customWidth="1"/>
    <col min="11526" max="11526" width="7.75" style="1" customWidth="1"/>
    <col min="11527" max="11527" width="11.9140625" style="1" customWidth="1"/>
    <col min="11528" max="11528" width="9.9140625" style="1" customWidth="1"/>
    <col min="11529" max="11529" width="9.58203125" style="1" customWidth="1"/>
    <col min="11530" max="11530" width="10.83203125" style="1" customWidth="1"/>
    <col min="11531" max="11531" width="12.33203125" style="1" bestFit="1" customWidth="1"/>
    <col min="11532" max="11776" width="8.1640625" style="1"/>
    <col min="11777" max="11777" width="2.83203125" style="1" customWidth="1"/>
    <col min="11778" max="11778" width="7.5" style="1" customWidth="1"/>
    <col min="11779" max="11779" width="12.9140625" style="1" customWidth="1"/>
    <col min="11780" max="11780" width="10.25" style="1" customWidth="1"/>
    <col min="11781" max="11781" width="10.6640625" style="1" customWidth="1"/>
    <col min="11782" max="11782" width="7.75" style="1" customWidth="1"/>
    <col min="11783" max="11783" width="11.9140625" style="1" customWidth="1"/>
    <col min="11784" max="11784" width="9.9140625" style="1" customWidth="1"/>
    <col min="11785" max="11785" width="9.58203125" style="1" customWidth="1"/>
    <col min="11786" max="11786" width="10.83203125" style="1" customWidth="1"/>
    <col min="11787" max="11787" width="12.33203125" style="1" bestFit="1" customWidth="1"/>
    <col min="11788" max="12032" width="8.1640625" style="1"/>
    <col min="12033" max="12033" width="2.83203125" style="1" customWidth="1"/>
    <col min="12034" max="12034" width="7.5" style="1" customWidth="1"/>
    <col min="12035" max="12035" width="12.9140625" style="1" customWidth="1"/>
    <col min="12036" max="12036" width="10.25" style="1" customWidth="1"/>
    <col min="12037" max="12037" width="10.6640625" style="1" customWidth="1"/>
    <col min="12038" max="12038" width="7.75" style="1" customWidth="1"/>
    <col min="12039" max="12039" width="11.9140625" style="1" customWidth="1"/>
    <col min="12040" max="12040" width="9.9140625" style="1" customWidth="1"/>
    <col min="12041" max="12041" width="9.58203125" style="1" customWidth="1"/>
    <col min="12042" max="12042" width="10.83203125" style="1" customWidth="1"/>
    <col min="12043" max="12043" width="12.33203125" style="1" bestFit="1" customWidth="1"/>
    <col min="12044" max="12288" width="8.1640625" style="1"/>
    <col min="12289" max="12289" width="2.83203125" style="1" customWidth="1"/>
    <col min="12290" max="12290" width="7.5" style="1" customWidth="1"/>
    <col min="12291" max="12291" width="12.9140625" style="1" customWidth="1"/>
    <col min="12292" max="12292" width="10.25" style="1" customWidth="1"/>
    <col min="12293" max="12293" width="10.6640625" style="1" customWidth="1"/>
    <col min="12294" max="12294" width="7.75" style="1" customWidth="1"/>
    <col min="12295" max="12295" width="11.9140625" style="1" customWidth="1"/>
    <col min="12296" max="12296" width="9.9140625" style="1" customWidth="1"/>
    <col min="12297" max="12297" width="9.58203125" style="1" customWidth="1"/>
    <col min="12298" max="12298" width="10.83203125" style="1" customWidth="1"/>
    <col min="12299" max="12299" width="12.33203125" style="1" bestFit="1" customWidth="1"/>
    <col min="12300" max="12544" width="8.1640625" style="1"/>
    <col min="12545" max="12545" width="2.83203125" style="1" customWidth="1"/>
    <col min="12546" max="12546" width="7.5" style="1" customWidth="1"/>
    <col min="12547" max="12547" width="12.9140625" style="1" customWidth="1"/>
    <col min="12548" max="12548" width="10.25" style="1" customWidth="1"/>
    <col min="12549" max="12549" width="10.6640625" style="1" customWidth="1"/>
    <col min="12550" max="12550" width="7.75" style="1" customWidth="1"/>
    <col min="12551" max="12551" width="11.9140625" style="1" customWidth="1"/>
    <col min="12552" max="12552" width="9.9140625" style="1" customWidth="1"/>
    <col min="12553" max="12553" width="9.58203125" style="1" customWidth="1"/>
    <col min="12554" max="12554" width="10.83203125" style="1" customWidth="1"/>
    <col min="12555" max="12555" width="12.33203125" style="1" bestFit="1" customWidth="1"/>
    <col min="12556" max="12800" width="8.1640625" style="1"/>
    <col min="12801" max="12801" width="2.83203125" style="1" customWidth="1"/>
    <col min="12802" max="12802" width="7.5" style="1" customWidth="1"/>
    <col min="12803" max="12803" width="12.9140625" style="1" customWidth="1"/>
    <col min="12804" max="12804" width="10.25" style="1" customWidth="1"/>
    <col min="12805" max="12805" width="10.6640625" style="1" customWidth="1"/>
    <col min="12806" max="12806" width="7.75" style="1" customWidth="1"/>
    <col min="12807" max="12807" width="11.9140625" style="1" customWidth="1"/>
    <col min="12808" max="12808" width="9.9140625" style="1" customWidth="1"/>
    <col min="12809" max="12809" width="9.58203125" style="1" customWidth="1"/>
    <col min="12810" max="12810" width="10.83203125" style="1" customWidth="1"/>
    <col min="12811" max="12811" width="12.33203125" style="1" bestFit="1" customWidth="1"/>
    <col min="12812" max="13056" width="8.1640625" style="1"/>
    <col min="13057" max="13057" width="2.83203125" style="1" customWidth="1"/>
    <col min="13058" max="13058" width="7.5" style="1" customWidth="1"/>
    <col min="13059" max="13059" width="12.9140625" style="1" customWidth="1"/>
    <col min="13060" max="13060" width="10.25" style="1" customWidth="1"/>
    <col min="13061" max="13061" width="10.6640625" style="1" customWidth="1"/>
    <col min="13062" max="13062" width="7.75" style="1" customWidth="1"/>
    <col min="13063" max="13063" width="11.9140625" style="1" customWidth="1"/>
    <col min="13064" max="13064" width="9.9140625" style="1" customWidth="1"/>
    <col min="13065" max="13065" width="9.58203125" style="1" customWidth="1"/>
    <col min="13066" max="13066" width="10.83203125" style="1" customWidth="1"/>
    <col min="13067" max="13067" width="12.33203125" style="1" bestFit="1" customWidth="1"/>
    <col min="13068" max="13312" width="8.1640625" style="1"/>
    <col min="13313" max="13313" width="2.83203125" style="1" customWidth="1"/>
    <col min="13314" max="13314" width="7.5" style="1" customWidth="1"/>
    <col min="13315" max="13315" width="12.9140625" style="1" customWidth="1"/>
    <col min="13316" max="13316" width="10.25" style="1" customWidth="1"/>
    <col min="13317" max="13317" width="10.6640625" style="1" customWidth="1"/>
    <col min="13318" max="13318" width="7.75" style="1" customWidth="1"/>
    <col min="13319" max="13319" width="11.9140625" style="1" customWidth="1"/>
    <col min="13320" max="13320" width="9.9140625" style="1" customWidth="1"/>
    <col min="13321" max="13321" width="9.58203125" style="1" customWidth="1"/>
    <col min="13322" max="13322" width="10.83203125" style="1" customWidth="1"/>
    <col min="13323" max="13323" width="12.33203125" style="1" bestFit="1" customWidth="1"/>
    <col min="13324" max="13568" width="8.1640625" style="1"/>
    <col min="13569" max="13569" width="2.83203125" style="1" customWidth="1"/>
    <col min="13570" max="13570" width="7.5" style="1" customWidth="1"/>
    <col min="13571" max="13571" width="12.9140625" style="1" customWidth="1"/>
    <col min="13572" max="13572" width="10.25" style="1" customWidth="1"/>
    <col min="13573" max="13573" width="10.6640625" style="1" customWidth="1"/>
    <col min="13574" max="13574" width="7.75" style="1" customWidth="1"/>
    <col min="13575" max="13575" width="11.9140625" style="1" customWidth="1"/>
    <col min="13576" max="13576" width="9.9140625" style="1" customWidth="1"/>
    <col min="13577" max="13577" width="9.58203125" style="1" customWidth="1"/>
    <col min="13578" max="13578" width="10.83203125" style="1" customWidth="1"/>
    <col min="13579" max="13579" width="12.33203125" style="1" bestFit="1" customWidth="1"/>
    <col min="13580" max="13824" width="8.1640625" style="1"/>
    <col min="13825" max="13825" width="2.83203125" style="1" customWidth="1"/>
    <col min="13826" max="13826" width="7.5" style="1" customWidth="1"/>
    <col min="13827" max="13827" width="12.9140625" style="1" customWidth="1"/>
    <col min="13828" max="13828" width="10.25" style="1" customWidth="1"/>
    <col min="13829" max="13829" width="10.6640625" style="1" customWidth="1"/>
    <col min="13830" max="13830" width="7.75" style="1" customWidth="1"/>
    <col min="13831" max="13831" width="11.9140625" style="1" customWidth="1"/>
    <col min="13832" max="13832" width="9.9140625" style="1" customWidth="1"/>
    <col min="13833" max="13833" width="9.58203125" style="1" customWidth="1"/>
    <col min="13834" max="13834" width="10.83203125" style="1" customWidth="1"/>
    <col min="13835" max="13835" width="12.33203125" style="1" bestFit="1" customWidth="1"/>
    <col min="13836" max="14080" width="8.1640625" style="1"/>
    <col min="14081" max="14081" width="2.83203125" style="1" customWidth="1"/>
    <col min="14082" max="14082" width="7.5" style="1" customWidth="1"/>
    <col min="14083" max="14083" width="12.9140625" style="1" customWidth="1"/>
    <col min="14084" max="14084" width="10.25" style="1" customWidth="1"/>
    <col min="14085" max="14085" width="10.6640625" style="1" customWidth="1"/>
    <col min="14086" max="14086" width="7.75" style="1" customWidth="1"/>
    <col min="14087" max="14087" width="11.9140625" style="1" customWidth="1"/>
    <col min="14088" max="14088" width="9.9140625" style="1" customWidth="1"/>
    <col min="14089" max="14089" width="9.58203125" style="1" customWidth="1"/>
    <col min="14090" max="14090" width="10.83203125" style="1" customWidth="1"/>
    <col min="14091" max="14091" width="12.33203125" style="1" bestFit="1" customWidth="1"/>
    <col min="14092" max="14336" width="8.1640625" style="1"/>
    <col min="14337" max="14337" width="2.83203125" style="1" customWidth="1"/>
    <col min="14338" max="14338" width="7.5" style="1" customWidth="1"/>
    <col min="14339" max="14339" width="12.9140625" style="1" customWidth="1"/>
    <col min="14340" max="14340" width="10.25" style="1" customWidth="1"/>
    <col min="14341" max="14341" width="10.6640625" style="1" customWidth="1"/>
    <col min="14342" max="14342" width="7.75" style="1" customWidth="1"/>
    <col min="14343" max="14343" width="11.9140625" style="1" customWidth="1"/>
    <col min="14344" max="14344" width="9.9140625" style="1" customWidth="1"/>
    <col min="14345" max="14345" width="9.58203125" style="1" customWidth="1"/>
    <col min="14346" max="14346" width="10.83203125" style="1" customWidth="1"/>
    <col min="14347" max="14347" width="12.33203125" style="1" bestFit="1" customWidth="1"/>
    <col min="14348" max="14592" width="8.1640625" style="1"/>
    <col min="14593" max="14593" width="2.83203125" style="1" customWidth="1"/>
    <col min="14594" max="14594" width="7.5" style="1" customWidth="1"/>
    <col min="14595" max="14595" width="12.9140625" style="1" customWidth="1"/>
    <col min="14596" max="14596" width="10.25" style="1" customWidth="1"/>
    <col min="14597" max="14597" width="10.6640625" style="1" customWidth="1"/>
    <col min="14598" max="14598" width="7.75" style="1" customWidth="1"/>
    <col min="14599" max="14599" width="11.9140625" style="1" customWidth="1"/>
    <col min="14600" max="14600" width="9.9140625" style="1" customWidth="1"/>
    <col min="14601" max="14601" width="9.58203125" style="1" customWidth="1"/>
    <col min="14602" max="14602" width="10.83203125" style="1" customWidth="1"/>
    <col min="14603" max="14603" width="12.33203125" style="1" bestFit="1" customWidth="1"/>
    <col min="14604" max="14848" width="8.1640625" style="1"/>
    <col min="14849" max="14849" width="2.83203125" style="1" customWidth="1"/>
    <col min="14850" max="14850" width="7.5" style="1" customWidth="1"/>
    <col min="14851" max="14851" width="12.9140625" style="1" customWidth="1"/>
    <col min="14852" max="14852" width="10.25" style="1" customWidth="1"/>
    <col min="14853" max="14853" width="10.6640625" style="1" customWidth="1"/>
    <col min="14854" max="14854" width="7.75" style="1" customWidth="1"/>
    <col min="14855" max="14855" width="11.9140625" style="1" customWidth="1"/>
    <col min="14856" max="14856" width="9.9140625" style="1" customWidth="1"/>
    <col min="14857" max="14857" width="9.58203125" style="1" customWidth="1"/>
    <col min="14858" max="14858" width="10.83203125" style="1" customWidth="1"/>
    <col min="14859" max="14859" width="12.33203125" style="1" bestFit="1" customWidth="1"/>
    <col min="14860" max="15104" width="8.1640625" style="1"/>
    <col min="15105" max="15105" width="2.83203125" style="1" customWidth="1"/>
    <col min="15106" max="15106" width="7.5" style="1" customWidth="1"/>
    <col min="15107" max="15107" width="12.9140625" style="1" customWidth="1"/>
    <col min="15108" max="15108" width="10.25" style="1" customWidth="1"/>
    <col min="15109" max="15109" width="10.6640625" style="1" customWidth="1"/>
    <col min="15110" max="15110" width="7.75" style="1" customWidth="1"/>
    <col min="15111" max="15111" width="11.9140625" style="1" customWidth="1"/>
    <col min="15112" max="15112" width="9.9140625" style="1" customWidth="1"/>
    <col min="15113" max="15113" width="9.58203125" style="1" customWidth="1"/>
    <col min="15114" max="15114" width="10.83203125" style="1" customWidth="1"/>
    <col min="15115" max="15115" width="12.33203125" style="1" bestFit="1" customWidth="1"/>
    <col min="15116" max="15360" width="8.1640625" style="1"/>
    <col min="15361" max="15361" width="2.83203125" style="1" customWidth="1"/>
    <col min="15362" max="15362" width="7.5" style="1" customWidth="1"/>
    <col min="15363" max="15363" width="12.9140625" style="1" customWidth="1"/>
    <col min="15364" max="15364" width="10.25" style="1" customWidth="1"/>
    <col min="15365" max="15365" width="10.6640625" style="1" customWidth="1"/>
    <col min="15366" max="15366" width="7.75" style="1" customWidth="1"/>
    <col min="15367" max="15367" width="11.9140625" style="1" customWidth="1"/>
    <col min="15368" max="15368" width="9.9140625" style="1" customWidth="1"/>
    <col min="15369" max="15369" width="9.58203125" style="1" customWidth="1"/>
    <col min="15370" max="15370" width="10.83203125" style="1" customWidth="1"/>
    <col min="15371" max="15371" width="12.33203125" style="1" bestFit="1" customWidth="1"/>
    <col min="15372" max="15616" width="8.1640625" style="1"/>
    <col min="15617" max="15617" width="2.83203125" style="1" customWidth="1"/>
    <col min="15618" max="15618" width="7.5" style="1" customWidth="1"/>
    <col min="15619" max="15619" width="12.9140625" style="1" customWidth="1"/>
    <col min="15620" max="15620" width="10.25" style="1" customWidth="1"/>
    <col min="15621" max="15621" width="10.6640625" style="1" customWidth="1"/>
    <col min="15622" max="15622" width="7.75" style="1" customWidth="1"/>
    <col min="15623" max="15623" width="11.9140625" style="1" customWidth="1"/>
    <col min="15624" max="15624" width="9.9140625" style="1" customWidth="1"/>
    <col min="15625" max="15625" width="9.58203125" style="1" customWidth="1"/>
    <col min="15626" max="15626" width="10.83203125" style="1" customWidth="1"/>
    <col min="15627" max="15627" width="12.33203125" style="1" bestFit="1" customWidth="1"/>
    <col min="15628" max="15872" width="8.1640625" style="1"/>
    <col min="15873" max="15873" width="2.83203125" style="1" customWidth="1"/>
    <col min="15874" max="15874" width="7.5" style="1" customWidth="1"/>
    <col min="15875" max="15875" width="12.9140625" style="1" customWidth="1"/>
    <col min="15876" max="15876" width="10.25" style="1" customWidth="1"/>
    <col min="15877" max="15877" width="10.6640625" style="1" customWidth="1"/>
    <col min="15878" max="15878" width="7.75" style="1" customWidth="1"/>
    <col min="15879" max="15879" width="11.9140625" style="1" customWidth="1"/>
    <col min="15880" max="15880" width="9.9140625" style="1" customWidth="1"/>
    <col min="15881" max="15881" width="9.58203125" style="1" customWidth="1"/>
    <col min="15882" max="15882" width="10.83203125" style="1" customWidth="1"/>
    <col min="15883" max="15883" width="12.33203125" style="1" bestFit="1" customWidth="1"/>
    <col min="15884" max="16128" width="8.1640625" style="1"/>
    <col min="16129" max="16129" width="2.83203125" style="1" customWidth="1"/>
    <col min="16130" max="16130" width="7.5" style="1" customWidth="1"/>
    <col min="16131" max="16131" width="12.9140625" style="1" customWidth="1"/>
    <col min="16132" max="16132" width="10.25" style="1" customWidth="1"/>
    <col min="16133" max="16133" width="10.6640625" style="1" customWidth="1"/>
    <col min="16134" max="16134" width="7.75" style="1" customWidth="1"/>
    <col min="16135" max="16135" width="11.9140625" style="1" customWidth="1"/>
    <col min="16136" max="16136" width="9.9140625" style="1" customWidth="1"/>
    <col min="16137" max="16137" width="9.58203125" style="1" customWidth="1"/>
    <col min="16138" max="16138" width="10.83203125" style="1" customWidth="1"/>
    <col min="16139" max="16139" width="12.33203125" style="1" bestFit="1" customWidth="1"/>
    <col min="16140" max="16384" width="8.1640625" style="1"/>
  </cols>
  <sheetData>
    <row r="1" spans="2:9" ht="13.5" thickBot="1" x14ac:dyDescent="0.6">
      <c r="I1" s="54" t="s">
        <v>58</v>
      </c>
    </row>
    <row r="2" spans="2:9" ht="28.25" customHeight="1" x14ac:dyDescent="0.55000000000000004">
      <c r="B2" s="55" t="s">
        <v>51</v>
      </c>
      <c r="C2" s="66"/>
      <c r="D2" s="66"/>
      <c r="E2" s="66"/>
      <c r="F2" s="66"/>
      <c r="G2" s="66"/>
      <c r="H2" s="66"/>
      <c r="I2" s="67"/>
    </row>
    <row r="3" spans="2:9" ht="13.25" customHeight="1" x14ac:dyDescent="0.55000000000000004">
      <c r="B3" s="28"/>
      <c r="C3" s="29"/>
      <c r="D3" s="30"/>
      <c r="E3" s="30"/>
      <c r="F3" s="30"/>
      <c r="G3" s="30"/>
      <c r="H3" s="30"/>
      <c r="I3" s="52"/>
    </row>
    <row r="4" spans="2:9" ht="13.25" customHeight="1" x14ac:dyDescent="0.55000000000000004">
      <c r="B4" s="28" t="s">
        <v>56</v>
      </c>
      <c r="C4" s="29"/>
      <c r="D4" s="30"/>
      <c r="E4" s="30"/>
      <c r="F4" s="30"/>
      <c r="G4" s="30"/>
      <c r="H4" s="30"/>
      <c r="I4" s="31"/>
    </row>
    <row r="5" spans="2:9" x14ac:dyDescent="0.55000000000000004">
      <c r="B5" s="28"/>
      <c r="C5" s="29" t="s">
        <v>0</v>
      </c>
      <c r="D5" s="32"/>
      <c r="E5" s="29"/>
      <c r="F5" s="29"/>
      <c r="G5" s="29"/>
      <c r="H5" s="29"/>
      <c r="I5" s="31"/>
    </row>
    <row r="6" spans="2:9" x14ac:dyDescent="0.55000000000000004">
      <c r="B6" s="28" t="s">
        <v>1</v>
      </c>
      <c r="C6" s="29"/>
      <c r="D6" s="29"/>
      <c r="E6" s="29"/>
      <c r="F6" s="29"/>
      <c r="G6" s="29"/>
      <c r="H6" s="29"/>
      <c r="I6" s="31"/>
    </row>
    <row r="7" spans="2:9" x14ac:dyDescent="0.55000000000000004">
      <c r="B7" s="1" t="s">
        <v>57</v>
      </c>
      <c r="C7" s="29"/>
      <c r="D7" s="29"/>
      <c r="E7" s="29"/>
      <c r="F7" s="29"/>
      <c r="G7" s="29"/>
      <c r="H7" s="29"/>
      <c r="I7" s="31"/>
    </row>
    <row r="8" spans="2:9" x14ac:dyDescent="0.55000000000000004">
      <c r="B8" s="28"/>
      <c r="C8" s="29"/>
      <c r="D8" s="29"/>
      <c r="E8" s="29"/>
      <c r="F8" s="29"/>
      <c r="G8" s="29"/>
      <c r="H8" s="29"/>
      <c r="I8" s="31"/>
    </row>
    <row r="9" spans="2:9" x14ac:dyDescent="0.55000000000000004">
      <c r="B9" s="28"/>
      <c r="C9" s="29"/>
      <c r="D9" s="29"/>
      <c r="E9" s="29"/>
      <c r="F9" s="29"/>
      <c r="G9" s="29"/>
      <c r="H9" s="29"/>
      <c r="I9" s="31"/>
    </row>
    <row r="10" spans="2:9" x14ac:dyDescent="0.55000000000000004">
      <c r="B10" s="28"/>
      <c r="C10" s="29"/>
      <c r="D10" s="29"/>
      <c r="E10" s="29"/>
      <c r="F10" s="29"/>
      <c r="G10" s="29"/>
      <c r="H10" s="29"/>
      <c r="I10" s="31"/>
    </row>
    <row r="11" spans="2:9" x14ac:dyDescent="0.55000000000000004">
      <c r="B11" s="28"/>
      <c r="C11" s="29"/>
      <c r="D11" s="29"/>
      <c r="E11" s="29"/>
      <c r="F11" s="29"/>
      <c r="G11" s="29"/>
      <c r="H11" s="29"/>
      <c r="I11" s="31"/>
    </row>
    <row r="12" spans="2:9" x14ac:dyDescent="0.55000000000000004">
      <c r="B12" s="28"/>
      <c r="C12" s="29"/>
      <c r="D12" s="29"/>
      <c r="E12" s="29"/>
      <c r="F12" s="29"/>
      <c r="G12" s="29"/>
      <c r="H12" s="29"/>
      <c r="I12" s="31"/>
    </row>
    <row r="13" spans="2:9" x14ac:dyDescent="0.55000000000000004">
      <c r="B13" s="28"/>
      <c r="C13" s="29"/>
      <c r="D13" s="29"/>
      <c r="E13" s="29"/>
      <c r="F13" s="29"/>
      <c r="G13" s="29"/>
      <c r="H13" s="29"/>
      <c r="I13" s="31"/>
    </row>
    <row r="14" spans="2:9" x14ac:dyDescent="0.55000000000000004">
      <c r="B14" s="28"/>
      <c r="C14" s="29"/>
      <c r="D14" s="29"/>
      <c r="E14" s="29"/>
      <c r="F14" s="29"/>
      <c r="G14" s="29"/>
      <c r="H14" s="29"/>
      <c r="I14" s="31"/>
    </row>
    <row r="15" spans="2:9" x14ac:dyDescent="0.55000000000000004">
      <c r="B15" s="28"/>
      <c r="C15" s="29"/>
      <c r="D15" s="29"/>
      <c r="E15" s="29"/>
      <c r="F15" s="29"/>
      <c r="G15" s="29"/>
      <c r="H15" s="29"/>
      <c r="I15" s="31"/>
    </row>
    <row r="16" spans="2:9" x14ac:dyDescent="0.55000000000000004">
      <c r="B16" s="28"/>
      <c r="C16" s="29"/>
      <c r="D16" s="29"/>
      <c r="E16" s="29"/>
      <c r="F16" s="29"/>
      <c r="G16" s="29"/>
      <c r="H16" s="29"/>
      <c r="I16" s="31"/>
    </row>
    <row r="17" spans="2:9" x14ac:dyDescent="0.55000000000000004">
      <c r="B17" s="28"/>
      <c r="C17" s="29"/>
      <c r="D17" s="29"/>
      <c r="E17" s="29"/>
      <c r="F17" s="29"/>
      <c r="G17" s="29"/>
      <c r="H17" s="29"/>
      <c r="I17" s="31"/>
    </row>
    <row r="18" spans="2:9" x14ac:dyDescent="0.55000000000000004">
      <c r="B18" s="28"/>
      <c r="C18" s="29"/>
      <c r="D18" s="29"/>
      <c r="E18" s="29"/>
      <c r="F18" s="29"/>
      <c r="G18" s="29"/>
      <c r="H18" s="29"/>
      <c r="I18" s="31"/>
    </row>
    <row r="19" spans="2:9" x14ac:dyDescent="0.55000000000000004">
      <c r="B19" s="28"/>
      <c r="C19" s="29"/>
      <c r="D19" s="29"/>
      <c r="E19" s="29"/>
      <c r="F19" s="29"/>
      <c r="G19" s="29"/>
      <c r="H19" s="29"/>
      <c r="I19" s="31"/>
    </row>
    <row r="20" spans="2:9" x14ac:dyDescent="0.55000000000000004">
      <c r="B20" s="28"/>
      <c r="C20" s="29"/>
      <c r="D20" s="29"/>
      <c r="E20" s="29"/>
      <c r="F20" s="29"/>
      <c r="G20" s="29"/>
      <c r="H20" s="29"/>
      <c r="I20" s="31"/>
    </row>
    <row r="21" spans="2:9" x14ac:dyDescent="0.55000000000000004">
      <c r="B21" s="28"/>
      <c r="C21" s="29"/>
      <c r="D21" s="29"/>
      <c r="E21" s="29"/>
      <c r="F21" s="29"/>
      <c r="G21" s="29"/>
      <c r="H21" s="29"/>
      <c r="I21" s="31"/>
    </row>
    <row r="22" spans="2:9" x14ac:dyDescent="0.55000000000000004">
      <c r="B22" s="28"/>
      <c r="C22" s="29"/>
      <c r="D22" s="29"/>
      <c r="E22" s="29"/>
      <c r="F22" s="29"/>
      <c r="G22" s="29"/>
      <c r="H22" s="29"/>
      <c r="I22" s="31"/>
    </row>
    <row r="23" spans="2:9" ht="13.5" thickBot="1" x14ac:dyDescent="0.6">
      <c r="B23" s="28"/>
      <c r="C23" s="29"/>
      <c r="D23" s="29"/>
      <c r="E23" s="29"/>
      <c r="F23" s="29"/>
      <c r="G23" s="29"/>
      <c r="H23" s="29"/>
      <c r="I23" s="31"/>
    </row>
    <row r="24" spans="2:9" s="7" customFormat="1" ht="25.75" customHeight="1" thickTop="1" thickBot="1" x14ac:dyDescent="0.6">
      <c r="B24" s="33"/>
      <c r="C24" s="4" t="s">
        <v>2</v>
      </c>
      <c r="D24" s="5"/>
      <c r="E24" s="58" t="s">
        <v>3</v>
      </c>
      <c r="F24" s="59"/>
      <c r="G24" s="6">
        <f>E30*F30+E31*F31+E32*F32+E33*F33+E34*F34+E35*F35+E36*F36+E37*F37+E38*F38+E39*F39+E40*F40+E41*F41+E42*F42</f>
        <v>6450</v>
      </c>
      <c r="H24" s="34"/>
      <c r="I24" s="35"/>
    </row>
    <row r="25" spans="2:9" s="7" customFormat="1" ht="18.5" customHeight="1" thickTop="1" x14ac:dyDescent="0.55000000000000004">
      <c r="B25" s="33"/>
      <c r="C25" s="36"/>
      <c r="D25" s="34"/>
      <c r="E25" s="64" t="s">
        <v>53</v>
      </c>
      <c r="F25" s="65"/>
      <c r="G25" s="50">
        <v>6450</v>
      </c>
      <c r="H25" s="34"/>
      <c r="I25" s="35"/>
    </row>
    <row r="26" spans="2:9" s="7" customFormat="1" ht="18.5" customHeight="1" x14ac:dyDescent="0.55000000000000004">
      <c r="B26" s="33"/>
      <c r="C26" s="36"/>
      <c r="D26" s="62" t="s">
        <v>54</v>
      </c>
      <c r="E26" s="63"/>
      <c r="F26" s="63"/>
      <c r="G26" s="51">
        <v>117.5</v>
      </c>
      <c r="H26" s="34"/>
      <c r="I26" s="35"/>
    </row>
    <row r="27" spans="2:9" s="7" customFormat="1" ht="18.5" customHeight="1" x14ac:dyDescent="0.55000000000000004">
      <c r="B27" s="33"/>
      <c r="C27" s="36"/>
      <c r="D27" s="62" t="s">
        <v>55</v>
      </c>
      <c r="E27" s="63"/>
      <c r="F27" s="63"/>
      <c r="G27" s="51">
        <v>117.5</v>
      </c>
      <c r="H27" s="34"/>
      <c r="I27" s="35"/>
    </row>
    <row r="28" spans="2:9" s="7" customFormat="1" ht="10.5" customHeight="1" x14ac:dyDescent="0.55000000000000004">
      <c r="B28" s="33"/>
      <c r="C28" s="34"/>
      <c r="D28" s="34"/>
      <c r="E28" s="34"/>
      <c r="F28" s="34"/>
      <c r="G28" s="34"/>
      <c r="H28" s="34"/>
      <c r="I28" s="35"/>
    </row>
    <row r="29" spans="2:9" s="8" customFormat="1" ht="40.75" customHeight="1" x14ac:dyDescent="0.55000000000000004">
      <c r="B29" s="39"/>
      <c r="C29" s="9" t="s">
        <v>5</v>
      </c>
      <c r="D29" s="10" t="s">
        <v>6</v>
      </c>
      <c r="E29" s="11" t="s">
        <v>7</v>
      </c>
      <c r="F29" s="9" t="s">
        <v>8</v>
      </c>
      <c r="G29" s="11" t="s">
        <v>9</v>
      </c>
      <c r="H29" s="36"/>
      <c r="I29" s="40"/>
    </row>
    <row r="30" spans="2:9" s="7" customFormat="1" ht="18.649999999999999" customHeight="1" x14ac:dyDescent="0.55000000000000004">
      <c r="B30" s="33"/>
      <c r="C30" s="12" t="s">
        <v>10</v>
      </c>
      <c r="D30" s="15">
        <f>G27</f>
        <v>117.5</v>
      </c>
      <c r="E30" s="16">
        <f>G25</f>
        <v>6450</v>
      </c>
      <c r="F30" s="16">
        <v>1</v>
      </c>
      <c r="G30" s="16">
        <f>(G26-D30)*E30*F30</f>
        <v>0</v>
      </c>
      <c r="H30" s="34"/>
      <c r="I30" s="35"/>
    </row>
    <row r="31" spans="2:9" s="7" customFormat="1" ht="18" customHeight="1" x14ac:dyDescent="0.55000000000000004">
      <c r="B31" s="33"/>
      <c r="C31" s="12" t="s">
        <v>11</v>
      </c>
      <c r="D31" s="13"/>
      <c r="E31" s="14"/>
      <c r="F31" s="14"/>
      <c r="G31" s="12">
        <f t="shared" ref="G31:G42" si="0">($G$26-D31)*E31*F31</f>
        <v>0</v>
      </c>
      <c r="H31" s="34"/>
      <c r="I31" s="35"/>
    </row>
    <row r="32" spans="2:9" s="7" customFormat="1" ht="18.649999999999999" customHeight="1" x14ac:dyDescent="0.55000000000000004">
      <c r="B32" s="33"/>
      <c r="C32" s="12" t="s">
        <v>12</v>
      </c>
      <c r="D32" s="13"/>
      <c r="E32" s="14"/>
      <c r="F32" s="14"/>
      <c r="G32" s="12">
        <f t="shared" si="0"/>
        <v>0</v>
      </c>
      <c r="H32" s="34"/>
      <c r="I32" s="35"/>
    </row>
    <row r="33" spans="2:10" s="7" customFormat="1" ht="18.649999999999999" customHeight="1" x14ac:dyDescent="0.55000000000000004">
      <c r="B33" s="33"/>
      <c r="C33" s="12" t="s">
        <v>13</v>
      </c>
      <c r="D33" s="13"/>
      <c r="E33" s="14"/>
      <c r="F33" s="14"/>
      <c r="G33" s="12">
        <f t="shared" si="0"/>
        <v>0</v>
      </c>
      <c r="H33" s="34"/>
      <c r="I33" s="35"/>
    </row>
    <row r="34" spans="2:10" s="7" customFormat="1" ht="18.649999999999999" customHeight="1" x14ac:dyDescent="0.55000000000000004">
      <c r="B34" s="33"/>
      <c r="C34" s="12" t="s">
        <v>14</v>
      </c>
      <c r="D34" s="13"/>
      <c r="E34" s="14"/>
      <c r="F34" s="14"/>
      <c r="G34" s="12">
        <f t="shared" si="0"/>
        <v>0</v>
      </c>
      <c r="H34" s="34"/>
      <c r="I34" s="35"/>
    </row>
    <row r="35" spans="2:10" s="7" customFormat="1" ht="18.649999999999999" customHeight="1" x14ac:dyDescent="0.55000000000000004">
      <c r="B35" s="33"/>
      <c r="C35" s="12" t="s">
        <v>15</v>
      </c>
      <c r="D35" s="13"/>
      <c r="E35" s="14"/>
      <c r="F35" s="14"/>
      <c r="G35" s="12">
        <f t="shared" si="0"/>
        <v>0</v>
      </c>
      <c r="H35" s="34"/>
      <c r="I35" s="35"/>
    </row>
    <row r="36" spans="2:10" s="7" customFormat="1" ht="18.649999999999999" customHeight="1" x14ac:dyDescent="0.55000000000000004">
      <c r="B36" s="33"/>
      <c r="C36" s="12" t="s">
        <v>16</v>
      </c>
      <c r="D36" s="13"/>
      <c r="E36" s="14"/>
      <c r="F36" s="14"/>
      <c r="G36" s="12">
        <f t="shared" si="0"/>
        <v>0</v>
      </c>
      <c r="H36" s="34"/>
      <c r="I36" s="35"/>
    </row>
    <row r="37" spans="2:10" s="7" customFormat="1" ht="18.649999999999999" customHeight="1" x14ac:dyDescent="0.55000000000000004">
      <c r="B37" s="33"/>
      <c r="C37" s="12" t="s">
        <v>17</v>
      </c>
      <c r="D37" s="13"/>
      <c r="E37" s="14"/>
      <c r="F37" s="14"/>
      <c r="G37" s="12">
        <f t="shared" si="0"/>
        <v>0</v>
      </c>
      <c r="H37" s="34"/>
      <c r="I37" s="35"/>
    </row>
    <row r="38" spans="2:10" s="7" customFormat="1" ht="18.649999999999999" customHeight="1" x14ac:dyDescent="0.55000000000000004">
      <c r="B38" s="33"/>
      <c r="C38" s="12" t="s">
        <v>18</v>
      </c>
      <c r="D38" s="13"/>
      <c r="E38" s="14"/>
      <c r="F38" s="14"/>
      <c r="G38" s="12">
        <f t="shared" si="0"/>
        <v>0</v>
      </c>
      <c r="H38" s="34"/>
      <c r="I38" s="35"/>
    </row>
    <row r="39" spans="2:10" s="7" customFormat="1" ht="18.649999999999999" customHeight="1" x14ac:dyDescent="0.55000000000000004">
      <c r="B39" s="33"/>
      <c r="C39" s="12" t="s">
        <v>19</v>
      </c>
      <c r="D39" s="13"/>
      <c r="E39" s="14"/>
      <c r="F39" s="14"/>
      <c r="G39" s="12">
        <f t="shared" si="0"/>
        <v>0</v>
      </c>
      <c r="H39" s="34"/>
      <c r="I39" s="35"/>
    </row>
    <row r="40" spans="2:10" s="7" customFormat="1" ht="18.649999999999999" customHeight="1" x14ac:dyDescent="0.55000000000000004">
      <c r="B40" s="33"/>
      <c r="C40" s="12" t="s">
        <v>20</v>
      </c>
      <c r="D40" s="13"/>
      <c r="E40" s="14"/>
      <c r="F40" s="14"/>
      <c r="G40" s="12">
        <f t="shared" si="0"/>
        <v>0</v>
      </c>
      <c r="H40" s="34"/>
      <c r="I40" s="35"/>
    </row>
    <row r="41" spans="2:10" s="7" customFormat="1" ht="18.649999999999999" customHeight="1" x14ac:dyDescent="0.55000000000000004">
      <c r="B41" s="33"/>
      <c r="C41" s="12" t="s">
        <v>21</v>
      </c>
      <c r="D41" s="13"/>
      <c r="E41" s="14"/>
      <c r="F41" s="14"/>
      <c r="G41" s="12">
        <f t="shared" si="0"/>
        <v>0</v>
      </c>
      <c r="H41" s="34"/>
      <c r="I41" s="35"/>
    </row>
    <row r="42" spans="2:10" s="7" customFormat="1" ht="18.649999999999999" customHeight="1" x14ac:dyDescent="0.55000000000000004">
      <c r="B42" s="33"/>
      <c r="C42" s="12" t="s">
        <v>22</v>
      </c>
      <c r="D42" s="13"/>
      <c r="E42" s="14"/>
      <c r="F42" s="14"/>
      <c r="G42" s="12">
        <f t="shared" si="0"/>
        <v>0</v>
      </c>
      <c r="H42" s="34"/>
      <c r="I42" s="35"/>
    </row>
    <row r="43" spans="2:10" s="7" customFormat="1" ht="18.649999999999999" customHeight="1" x14ac:dyDescent="0.55000000000000004">
      <c r="B43" s="33"/>
      <c r="C43" s="17" t="s">
        <v>23</v>
      </c>
      <c r="D43" s="18"/>
      <c r="E43" s="18"/>
      <c r="F43" s="19"/>
      <c r="G43" s="12">
        <f>IF(G24&lt;=G25,0,SUM(G30:G42))</f>
        <v>0</v>
      </c>
      <c r="H43" s="34"/>
      <c r="I43" s="35"/>
    </row>
    <row r="44" spans="2:10" s="7" customFormat="1" ht="18.649999999999999" customHeight="1" x14ac:dyDescent="0.55000000000000004">
      <c r="B44" s="33"/>
      <c r="C44" s="17" t="s">
        <v>24</v>
      </c>
      <c r="D44" s="18"/>
      <c r="E44" s="18"/>
      <c r="F44" s="19"/>
      <c r="G44" s="20">
        <f>ROUND(G43/G24,1)</f>
        <v>0</v>
      </c>
      <c r="H44" s="34"/>
      <c r="I44" s="35"/>
    </row>
    <row r="45" spans="2:10" s="7" customFormat="1" ht="18.649999999999999" customHeight="1" x14ac:dyDescent="0.55000000000000004">
      <c r="B45" s="33"/>
      <c r="C45" s="17" t="s">
        <v>25</v>
      </c>
      <c r="D45" s="18"/>
      <c r="E45" s="18"/>
      <c r="F45" s="19"/>
      <c r="G45" s="12">
        <f>IF(G24&lt;=G25,0,ROUND((((230.2/2)+G44)/230.2)*G24,0))</f>
        <v>0</v>
      </c>
      <c r="H45" s="34"/>
      <c r="I45" s="35"/>
      <c r="J45" s="1"/>
    </row>
    <row r="46" spans="2:10" s="7" customFormat="1" ht="18.649999999999999" customHeight="1" x14ac:dyDescent="0.55000000000000004">
      <c r="B46" s="33"/>
      <c r="C46" s="17" t="s">
        <v>26</v>
      </c>
      <c r="D46" s="18"/>
      <c r="E46" s="18"/>
      <c r="F46" s="19"/>
      <c r="G46" s="12">
        <f>IF(G24&lt;=G25,0,ROUND((((230.2/2)-G44)/230.2)*G24,0))</f>
        <v>0</v>
      </c>
      <c r="H46" s="34"/>
      <c r="I46" s="35"/>
      <c r="J46" s="1"/>
    </row>
    <row r="47" spans="2:10" s="7" customFormat="1" ht="10" customHeight="1" x14ac:dyDescent="0.55000000000000004">
      <c r="B47" s="33"/>
      <c r="C47" s="34"/>
      <c r="D47" s="34"/>
      <c r="E47" s="34"/>
      <c r="F47" s="34"/>
      <c r="G47" s="34"/>
      <c r="H47" s="34"/>
      <c r="I47" s="35"/>
    </row>
    <row r="48" spans="2:10" ht="18.649999999999999" customHeight="1" x14ac:dyDescent="0.55000000000000004">
      <c r="B48" s="28"/>
      <c r="C48" s="21" t="s">
        <v>27</v>
      </c>
      <c r="D48" s="22"/>
      <c r="E48" s="22"/>
      <c r="F48" s="23"/>
      <c r="G48" s="24">
        <f>IF(G24&lt;=G25,0,ROUND((G45-G46)/G24,3))</f>
        <v>0</v>
      </c>
      <c r="H48" s="29"/>
      <c r="I48" s="31"/>
    </row>
    <row r="49" spans="2:9" ht="10" customHeight="1" thickBot="1" x14ac:dyDescent="0.6">
      <c r="B49" s="28"/>
      <c r="C49" s="29"/>
      <c r="D49" s="29"/>
      <c r="E49" s="29"/>
      <c r="F49" s="29"/>
      <c r="G49" s="29"/>
      <c r="H49" s="29"/>
      <c r="I49" s="31"/>
    </row>
    <row r="50" spans="2:9" ht="29" customHeight="1" thickTop="1" thickBot="1" x14ac:dyDescent="0.6">
      <c r="B50" s="28"/>
      <c r="C50" s="60" t="s">
        <v>28</v>
      </c>
      <c r="D50" s="61"/>
      <c r="E50" s="25"/>
      <c r="F50" s="25"/>
      <c r="G50" s="26" t="str">
        <f>IF(G24&lt;=G25," ",IF(G48&gt;0.1,"×",IF(G48&lt;(-0.1),"×","○")))</f>
        <v xml:space="preserve"> </v>
      </c>
      <c r="H50" s="29"/>
      <c r="I50" s="31"/>
    </row>
    <row r="51" spans="2:9" ht="10" customHeight="1" thickTop="1" thickBot="1" x14ac:dyDescent="0.6">
      <c r="B51" s="41"/>
      <c r="C51" s="42"/>
      <c r="D51" s="42"/>
      <c r="E51" s="42"/>
      <c r="F51" s="42"/>
      <c r="G51" s="42"/>
      <c r="H51" s="42"/>
      <c r="I51" s="43"/>
    </row>
    <row r="52" spans="2:9" ht="13" customHeight="1" x14ac:dyDescent="0.55000000000000004"/>
  </sheetData>
  <mergeCells count="6">
    <mergeCell ref="C50:D50"/>
    <mergeCell ref="B2:I2"/>
    <mergeCell ref="E24:F24"/>
    <mergeCell ref="E25:F25"/>
    <mergeCell ref="D26:F26"/>
    <mergeCell ref="D27:F27"/>
  </mergeCells>
  <phoneticPr fontId="2"/>
  <printOptions horizontalCentered="1"/>
  <pageMargins left="0.23622047244094491" right="0.23622047244094491" top="0.35433070866141736" bottom="0.35433070866141736" header="0.31496062992125984" footer="0.31496062992125984"/>
  <pageSetup paperSize="9" scale="91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C728D-309C-4379-AF1D-EFA99952B6FD}">
  <sheetPr>
    <pageSetUpPr fitToPage="1"/>
  </sheetPr>
  <dimension ref="B1:I52"/>
  <sheetViews>
    <sheetView zoomScaleNormal="100" workbookViewId="0">
      <selection activeCell="K13" sqref="K13"/>
    </sheetView>
  </sheetViews>
  <sheetFormatPr defaultColWidth="8.1640625" defaultRowHeight="13" x14ac:dyDescent="0.55000000000000004"/>
  <cols>
    <col min="1" max="1" width="2.83203125" style="1" customWidth="1"/>
    <col min="2" max="2" width="7.5" style="1" customWidth="1"/>
    <col min="3" max="3" width="12.9140625" style="1" customWidth="1"/>
    <col min="4" max="4" width="10.25" style="1" customWidth="1"/>
    <col min="5" max="5" width="10.6640625" style="1" customWidth="1"/>
    <col min="6" max="6" width="7.75" style="1" customWidth="1"/>
    <col min="7" max="7" width="11.9140625" style="1" customWidth="1"/>
    <col min="8" max="8" width="9.9140625" style="1" customWidth="1"/>
    <col min="9" max="9" width="9.58203125" style="1" customWidth="1"/>
    <col min="10" max="10" width="10.83203125" style="1" customWidth="1"/>
    <col min="11" max="11" width="12.33203125" style="1" bestFit="1" customWidth="1"/>
    <col min="12" max="256" width="8.1640625" style="1"/>
    <col min="257" max="257" width="2.83203125" style="1" customWidth="1"/>
    <col min="258" max="258" width="7.5" style="1" customWidth="1"/>
    <col min="259" max="259" width="12.9140625" style="1" customWidth="1"/>
    <col min="260" max="260" width="10.25" style="1" customWidth="1"/>
    <col min="261" max="261" width="10.6640625" style="1" customWidth="1"/>
    <col min="262" max="262" width="7.75" style="1" customWidth="1"/>
    <col min="263" max="263" width="11.9140625" style="1" customWidth="1"/>
    <col min="264" max="264" width="9.9140625" style="1" customWidth="1"/>
    <col min="265" max="265" width="9.58203125" style="1" customWidth="1"/>
    <col min="266" max="266" width="10.83203125" style="1" customWidth="1"/>
    <col min="267" max="267" width="12.33203125" style="1" bestFit="1" customWidth="1"/>
    <col min="268" max="512" width="8.1640625" style="1"/>
    <col min="513" max="513" width="2.83203125" style="1" customWidth="1"/>
    <col min="514" max="514" width="7.5" style="1" customWidth="1"/>
    <col min="515" max="515" width="12.9140625" style="1" customWidth="1"/>
    <col min="516" max="516" width="10.25" style="1" customWidth="1"/>
    <col min="517" max="517" width="10.6640625" style="1" customWidth="1"/>
    <col min="518" max="518" width="7.75" style="1" customWidth="1"/>
    <col min="519" max="519" width="11.9140625" style="1" customWidth="1"/>
    <col min="520" max="520" width="9.9140625" style="1" customWidth="1"/>
    <col min="521" max="521" width="9.58203125" style="1" customWidth="1"/>
    <col min="522" max="522" width="10.83203125" style="1" customWidth="1"/>
    <col min="523" max="523" width="12.33203125" style="1" bestFit="1" customWidth="1"/>
    <col min="524" max="768" width="8.1640625" style="1"/>
    <col min="769" max="769" width="2.83203125" style="1" customWidth="1"/>
    <col min="770" max="770" width="7.5" style="1" customWidth="1"/>
    <col min="771" max="771" width="12.9140625" style="1" customWidth="1"/>
    <col min="772" max="772" width="10.25" style="1" customWidth="1"/>
    <col min="773" max="773" width="10.6640625" style="1" customWidth="1"/>
    <col min="774" max="774" width="7.75" style="1" customWidth="1"/>
    <col min="775" max="775" width="11.9140625" style="1" customWidth="1"/>
    <col min="776" max="776" width="9.9140625" style="1" customWidth="1"/>
    <col min="777" max="777" width="9.58203125" style="1" customWidth="1"/>
    <col min="778" max="778" width="10.83203125" style="1" customWidth="1"/>
    <col min="779" max="779" width="12.33203125" style="1" bestFit="1" customWidth="1"/>
    <col min="780" max="1024" width="8.1640625" style="1"/>
    <col min="1025" max="1025" width="2.83203125" style="1" customWidth="1"/>
    <col min="1026" max="1026" width="7.5" style="1" customWidth="1"/>
    <col min="1027" max="1027" width="12.9140625" style="1" customWidth="1"/>
    <col min="1028" max="1028" width="10.25" style="1" customWidth="1"/>
    <col min="1029" max="1029" width="10.6640625" style="1" customWidth="1"/>
    <col min="1030" max="1030" width="7.75" style="1" customWidth="1"/>
    <col min="1031" max="1031" width="11.9140625" style="1" customWidth="1"/>
    <col min="1032" max="1032" width="9.9140625" style="1" customWidth="1"/>
    <col min="1033" max="1033" width="9.58203125" style="1" customWidth="1"/>
    <col min="1034" max="1034" width="10.83203125" style="1" customWidth="1"/>
    <col min="1035" max="1035" width="12.33203125" style="1" bestFit="1" customWidth="1"/>
    <col min="1036" max="1280" width="8.1640625" style="1"/>
    <col min="1281" max="1281" width="2.83203125" style="1" customWidth="1"/>
    <col min="1282" max="1282" width="7.5" style="1" customWidth="1"/>
    <col min="1283" max="1283" width="12.9140625" style="1" customWidth="1"/>
    <col min="1284" max="1284" width="10.25" style="1" customWidth="1"/>
    <col min="1285" max="1285" width="10.6640625" style="1" customWidth="1"/>
    <col min="1286" max="1286" width="7.75" style="1" customWidth="1"/>
    <col min="1287" max="1287" width="11.9140625" style="1" customWidth="1"/>
    <col min="1288" max="1288" width="9.9140625" style="1" customWidth="1"/>
    <col min="1289" max="1289" width="9.58203125" style="1" customWidth="1"/>
    <col min="1290" max="1290" width="10.83203125" style="1" customWidth="1"/>
    <col min="1291" max="1291" width="12.33203125" style="1" bestFit="1" customWidth="1"/>
    <col min="1292" max="1536" width="8.1640625" style="1"/>
    <col min="1537" max="1537" width="2.83203125" style="1" customWidth="1"/>
    <col min="1538" max="1538" width="7.5" style="1" customWidth="1"/>
    <col min="1539" max="1539" width="12.9140625" style="1" customWidth="1"/>
    <col min="1540" max="1540" width="10.25" style="1" customWidth="1"/>
    <col min="1541" max="1541" width="10.6640625" style="1" customWidth="1"/>
    <col min="1542" max="1542" width="7.75" style="1" customWidth="1"/>
    <col min="1543" max="1543" width="11.9140625" style="1" customWidth="1"/>
    <col min="1544" max="1544" width="9.9140625" style="1" customWidth="1"/>
    <col min="1545" max="1545" width="9.58203125" style="1" customWidth="1"/>
    <col min="1546" max="1546" width="10.83203125" style="1" customWidth="1"/>
    <col min="1547" max="1547" width="12.33203125" style="1" bestFit="1" customWidth="1"/>
    <col min="1548" max="1792" width="8.1640625" style="1"/>
    <col min="1793" max="1793" width="2.83203125" style="1" customWidth="1"/>
    <col min="1794" max="1794" width="7.5" style="1" customWidth="1"/>
    <col min="1795" max="1795" width="12.9140625" style="1" customWidth="1"/>
    <col min="1796" max="1796" width="10.25" style="1" customWidth="1"/>
    <col min="1797" max="1797" width="10.6640625" style="1" customWidth="1"/>
    <col min="1798" max="1798" width="7.75" style="1" customWidth="1"/>
    <col min="1799" max="1799" width="11.9140625" style="1" customWidth="1"/>
    <col min="1800" max="1800" width="9.9140625" style="1" customWidth="1"/>
    <col min="1801" max="1801" width="9.58203125" style="1" customWidth="1"/>
    <col min="1802" max="1802" width="10.83203125" style="1" customWidth="1"/>
    <col min="1803" max="1803" width="12.33203125" style="1" bestFit="1" customWidth="1"/>
    <col min="1804" max="2048" width="8.1640625" style="1"/>
    <col min="2049" max="2049" width="2.83203125" style="1" customWidth="1"/>
    <col min="2050" max="2050" width="7.5" style="1" customWidth="1"/>
    <col min="2051" max="2051" width="12.9140625" style="1" customWidth="1"/>
    <col min="2052" max="2052" width="10.25" style="1" customWidth="1"/>
    <col min="2053" max="2053" width="10.6640625" style="1" customWidth="1"/>
    <col min="2054" max="2054" width="7.75" style="1" customWidth="1"/>
    <col min="2055" max="2055" width="11.9140625" style="1" customWidth="1"/>
    <col min="2056" max="2056" width="9.9140625" style="1" customWidth="1"/>
    <col min="2057" max="2057" width="9.58203125" style="1" customWidth="1"/>
    <col min="2058" max="2058" width="10.83203125" style="1" customWidth="1"/>
    <col min="2059" max="2059" width="12.33203125" style="1" bestFit="1" customWidth="1"/>
    <col min="2060" max="2304" width="8.1640625" style="1"/>
    <col min="2305" max="2305" width="2.83203125" style="1" customWidth="1"/>
    <col min="2306" max="2306" width="7.5" style="1" customWidth="1"/>
    <col min="2307" max="2307" width="12.9140625" style="1" customWidth="1"/>
    <col min="2308" max="2308" width="10.25" style="1" customWidth="1"/>
    <col min="2309" max="2309" width="10.6640625" style="1" customWidth="1"/>
    <col min="2310" max="2310" width="7.75" style="1" customWidth="1"/>
    <col min="2311" max="2311" width="11.9140625" style="1" customWidth="1"/>
    <col min="2312" max="2312" width="9.9140625" style="1" customWidth="1"/>
    <col min="2313" max="2313" width="9.58203125" style="1" customWidth="1"/>
    <col min="2314" max="2314" width="10.83203125" style="1" customWidth="1"/>
    <col min="2315" max="2315" width="12.33203125" style="1" bestFit="1" customWidth="1"/>
    <col min="2316" max="2560" width="8.1640625" style="1"/>
    <col min="2561" max="2561" width="2.83203125" style="1" customWidth="1"/>
    <col min="2562" max="2562" width="7.5" style="1" customWidth="1"/>
    <col min="2563" max="2563" width="12.9140625" style="1" customWidth="1"/>
    <col min="2564" max="2564" width="10.25" style="1" customWidth="1"/>
    <col min="2565" max="2565" width="10.6640625" style="1" customWidth="1"/>
    <col min="2566" max="2566" width="7.75" style="1" customWidth="1"/>
    <col min="2567" max="2567" width="11.9140625" style="1" customWidth="1"/>
    <col min="2568" max="2568" width="9.9140625" style="1" customWidth="1"/>
    <col min="2569" max="2569" width="9.58203125" style="1" customWidth="1"/>
    <col min="2570" max="2570" width="10.83203125" style="1" customWidth="1"/>
    <col min="2571" max="2571" width="12.33203125" style="1" bestFit="1" customWidth="1"/>
    <col min="2572" max="2816" width="8.1640625" style="1"/>
    <col min="2817" max="2817" width="2.83203125" style="1" customWidth="1"/>
    <col min="2818" max="2818" width="7.5" style="1" customWidth="1"/>
    <col min="2819" max="2819" width="12.9140625" style="1" customWidth="1"/>
    <col min="2820" max="2820" width="10.25" style="1" customWidth="1"/>
    <col min="2821" max="2821" width="10.6640625" style="1" customWidth="1"/>
    <col min="2822" max="2822" width="7.75" style="1" customWidth="1"/>
    <col min="2823" max="2823" width="11.9140625" style="1" customWidth="1"/>
    <col min="2824" max="2824" width="9.9140625" style="1" customWidth="1"/>
    <col min="2825" max="2825" width="9.58203125" style="1" customWidth="1"/>
    <col min="2826" max="2826" width="10.83203125" style="1" customWidth="1"/>
    <col min="2827" max="2827" width="12.33203125" style="1" bestFit="1" customWidth="1"/>
    <col min="2828" max="3072" width="8.1640625" style="1"/>
    <col min="3073" max="3073" width="2.83203125" style="1" customWidth="1"/>
    <col min="3074" max="3074" width="7.5" style="1" customWidth="1"/>
    <col min="3075" max="3075" width="12.9140625" style="1" customWidth="1"/>
    <col min="3076" max="3076" width="10.25" style="1" customWidth="1"/>
    <col min="3077" max="3077" width="10.6640625" style="1" customWidth="1"/>
    <col min="3078" max="3078" width="7.75" style="1" customWidth="1"/>
    <col min="3079" max="3079" width="11.9140625" style="1" customWidth="1"/>
    <col min="3080" max="3080" width="9.9140625" style="1" customWidth="1"/>
    <col min="3081" max="3081" width="9.58203125" style="1" customWidth="1"/>
    <col min="3082" max="3082" width="10.83203125" style="1" customWidth="1"/>
    <col min="3083" max="3083" width="12.33203125" style="1" bestFit="1" customWidth="1"/>
    <col min="3084" max="3328" width="8.1640625" style="1"/>
    <col min="3329" max="3329" width="2.83203125" style="1" customWidth="1"/>
    <col min="3330" max="3330" width="7.5" style="1" customWidth="1"/>
    <col min="3331" max="3331" width="12.9140625" style="1" customWidth="1"/>
    <col min="3332" max="3332" width="10.25" style="1" customWidth="1"/>
    <col min="3333" max="3333" width="10.6640625" style="1" customWidth="1"/>
    <col min="3334" max="3334" width="7.75" style="1" customWidth="1"/>
    <col min="3335" max="3335" width="11.9140625" style="1" customWidth="1"/>
    <col min="3336" max="3336" width="9.9140625" style="1" customWidth="1"/>
    <col min="3337" max="3337" width="9.58203125" style="1" customWidth="1"/>
    <col min="3338" max="3338" width="10.83203125" style="1" customWidth="1"/>
    <col min="3339" max="3339" width="12.33203125" style="1" bestFit="1" customWidth="1"/>
    <col min="3340" max="3584" width="8.1640625" style="1"/>
    <col min="3585" max="3585" width="2.83203125" style="1" customWidth="1"/>
    <col min="3586" max="3586" width="7.5" style="1" customWidth="1"/>
    <col min="3587" max="3587" width="12.9140625" style="1" customWidth="1"/>
    <col min="3588" max="3588" width="10.25" style="1" customWidth="1"/>
    <col min="3589" max="3589" width="10.6640625" style="1" customWidth="1"/>
    <col min="3590" max="3590" width="7.75" style="1" customWidth="1"/>
    <col min="3591" max="3591" width="11.9140625" style="1" customWidth="1"/>
    <col min="3592" max="3592" width="9.9140625" style="1" customWidth="1"/>
    <col min="3593" max="3593" width="9.58203125" style="1" customWidth="1"/>
    <col min="3594" max="3594" width="10.83203125" style="1" customWidth="1"/>
    <col min="3595" max="3595" width="12.33203125" style="1" bestFit="1" customWidth="1"/>
    <col min="3596" max="3840" width="8.1640625" style="1"/>
    <col min="3841" max="3841" width="2.83203125" style="1" customWidth="1"/>
    <col min="3842" max="3842" width="7.5" style="1" customWidth="1"/>
    <col min="3843" max="3843" width="12.9140625" style="1" customWidth="1"/>
    <col min="3844" max="3844" width="10.25" style="1" customWidth="1"/>
    <col min="3845" max="3845" width="10.6640625" style="1" customWidth="1"/>
    <col min="3846" max="3846" width="7.75" style="1" customWidth="1"/>
    <col min="3847" max="3847" width="11.9140625" style="1" customWidth="1"/>
    <col min="3848" max="3848" width="9.9140625" style="1" customWidth="1"/>
    <col min="3849" max="3849" width="9.58203125" style="1" customWidth="1"/>
    <col min="3850" max="3850" width="10.83203125" style="1" customWidth="1"/>
    <col min="3851" max="3851" width="12.33203125" style="1" bestFit="1" customWidth="1"/>
    <col min="3852" max="4096" width="8.1640625" style="1"/>
    <col min="4097" max="4097" width="2.83203125" style="1" customWidth="1"/>
    <col min="4098" max="4098" width="7.5" style="1" customWidth="1"/>
    <col min="4099" max="4099" width="12.9140625" style="1" customWidth="1"/>
    <col min="4100" max="4100" width="10.25" style="1" customWidth="1"/>
    <col min="4101" max="4101" width="10.6640625" style="1" customWidth="1"/>
    <col min="4102" max="4102" width="7.75" style="1" customWidth="1"/>
    <col min="4103" max="4103" width="11.9140625" style="1" customWidth="1"/>
    <col min="4104" max="4104" width="9.9140625" style="1" customWidth="1"/>
    <col min="4105" max="4105" width="9.58203125" style="1" customWidth="1"/>
    <col min="4106" max="4106" width="10.83203125" style="1" customWidth="1"/>
    <col min="4107" max="4107" width="12.33203125" style="1" bestFit="1" customWidth="1"/>
    <col min="4108" max="4352" width="8.1640625" style="1"/>
    <col min="4353" max="4353" width="2.83203125" style="1" customWidth="1"/>
    <col min="4354" max="4354" width="7.5" style="1" customWidth="1"/>
    <col min="4355" max="4355" width="12.9140625" style="1" customWidth="1"/>
    <col min="4356" max="4356" width="10.25" style="1" customWidth="1"/>
    <col min="4357" max="4357" width="10.6640625" style="1" customWidth="1"/>
    <col min="4358" max="4358" width="7.75" style="1" customWidth="1"/>
    <col min="4359" max="4359" width="11.9140625" style="1" customWidth="1"/>
    <col min="4360" max="4360" width="9.9140625" style="1" customWidth="1"/>
    <col min="4361" max="4361" width="9.58203125" style="1" customWidth="1"/>
    <col min="4362" max="4362" width="10.83203125" style="1" customWidth="1"/>
    <col min="4363" max="4363" width="12.33203125" style="1" bestFit="1" customWidth="1"/>
    <col min="4364" max="4608" width="8.1640625" style="1"/>
    <col min="4609" max="4609" width="2.83203125" style="1" customWidth="1"/>
    <col min="4610" max="4610" width="7.5" style="1" customWidth="1"/>
    <col min="4611" max="4611" width="12.9140625" style="1" customWidth="1"/>
    <col min="4612" max="4612" width="10.25" style="1" customWidth="1"/>
    <col min="4613" max="4613" width="10.6640625" style="1" customWidth="1"/>
    <col min="4614" max="4614" width="7.75" style="1" customWidth="1"/>
    <col min="4615" max="4615" width="11.9140625" style="1" customWidth="1"/>
    <col min="4616" max="4616" width="9.9140625" style="1" customWidth="1"/>
    <col min="4617" max="4617" width="9.58203125" style="1" customWidth="1"/>
    <col min="4618" max="4618" width="10.83203125" style="1" customWidth="1"/>
    <col min="4619" max="4619" width="12.33203125" style="1" bestFit="1" customWidth="1"/>
    <col min="4620" max="4864" width="8.1640625" style="1"/>
    <col min="4865" max="4865" width="2.83203125" style="1" customWidth="1"/>
    <col min="4866" max="4866" width="7.5" style="1" customWidth="1"/>
    <col min="4867" max="4867" width="12.9140625" style="1" customWidth="1"/>
    <col min="4868" max="4868" width="10.25" style="1" customWidth="1"/>
    <col min="4869" max="4869" width="10.6640625" style="1" customWidth="1"/>
    <col min="4870" max="4870" width="7.75" style="1" customWidth="1"/>
    <col min="4871" max="4871" width="11.9140625" style="1" customWidth="1"/>
    <col min="4872" max="4872" width="9.9140625" style="1" customWidth="1"/>
    <col min="4873" max="4873" width="9.58203125" style="1" customWidth="1"/>
    <col min="4874" max="4874" width="10.83203125" style="1" customWidth="1"/>
    <col min="4875" max="4875" width="12.33203125" style="1" bestFit="1" customWidth="1"/>
    <col min="4876" max="5120" width="8.1640625" style="1"/>
    <col min="5121" max="5121" width="2.83203125" style="1" customWidth="1"/>
    <col min="5122" max="5122" width="7.5" style="1" customWidth="1"/>
    <col min="5123" max="5123" width="12.9140625" style="1" customWidth="1"/>
    <col min="5124" max="5124" width="10.25" style="1" customWidth="1"/>
    <col min="5125" max="5125" width="10.6640625" style="1" customWidth="1"/>
    <col min="5126" max="5126" width="7.75" style="1" customWidth="1"/>
    <col min="5127" max="5127" width="11.9140625" style="1" customWidth="1"/>
    <col min="5128" max="5128" width="9.9140625" style="1" customWidth="1"/>
    <col min="5129" max="5129" width="9.58203125" style="1" customWidth="1"/>
    <col min="5130" max="5130" width="10.83203125" style="1" customWidth="1"/>
    <col min="5131" max="5131" width="12.33203125" style="1" bestFit="1" customWidth="1"/>
    <col min="5132" max="5376" width="8.1640625" style="1"/>
    <col min="5377" max="5377" width="2.83203125" style="1" customWidth="1"/>
    <col min="5378" max="5378" width="7.5" style="1" customWidth="1"/>
    <col min="5379" max="5379" width="12.9140625" style="1" customWidth="1"/>
    <col min="5380" max="5380" width="10.25" style="1" customWidth="1"/>
    <col min="5381" max="5381" width="10.6640625" style="1" customWidth="1"/>
    <col min="5382" max="5382" width="7.75" style="1" customWidth="1"/>
    <col min="5383" max="5383" width="11.9140625" style="1" customWidth="1"/>
    <col min="5384" max="5384" width="9.9140625" style="1" customWidth="1"/>
    <col min="5385" max="5385" width="9.58203125" style="1" customWidth="1"/>
    <col min="5386" max="5386" width="10.83203125" style="1" customWidth="1"/>
    <col min="5387" max="5387" width="12.33203125" style="1" bestFit="1" customWidth="1"/>
    <col min="5388" max="5632" width="8.1640625" style="1"/>
    <col min="5633" max="5633" width="2.83203125" style="1" customWidth="1"/>
    <col min="5634" max="5634" width="7.5" style="1" customWidth="1"/>
    <col min="5635" max="5635" width="12.9140625" style="1" customWidth="1"/>
    <col min="5636" max="5636" width="10.25" style="1" customWidth="1"/>
    <col min="5637" max="5637" width="10.6640625" style="1" customWidth="1"/>
    <col min="5638" max="5638" width="7.75" style="1" customWidth="1"/>
    <col min="5639" max="5639" width="11.9140625" style="1" customWidth="1"/>
    <col min="5640" max="5640" width="9.9140625" style="1" customWidth="1"/>
    <col min="5641" max="5641" width="9.58203125" style="1" customWidth="1"/>
    <col min="5642" max="5642" width="10.83203125" style="1" customWidth="1"/>
    <col min="5643" max="5643" width="12.33203125" style="1" bestFit="1" customWidth="1"/>
    <col min="5644" max="5888" width="8.1640625" style="1"/>
    <col min="5889" max="5889" width="2.83203125" style="1" customWidth="1"/>
    <col min="5890" max="5890" width="7.5" style="1" customWidth="1"/>
    <col min="5891" max="5891" width="12.9140625" style="1" customWidth="1"/>
    <col min="5892" max="5892" width="10.25" style="1" customWidth="1"/>
    <col min="5893" max="5893" width="10.6640625" style="1" customWidth="1"/>
    <col min="5894" max="5894" width="7.75" style="1" customWidth="1"/>
    <col min="5895" max="5895" width="11.9140625" style="1" customWidth="1"/>
    <col min="5896" max="5896" width="9.9140625" style="1" customWidth="1"/>
    <col min="5897" max="5897" width="9.58203125" style="1" customWidth="1"/>
    <col min="5898" max="5898" width="10.83203125" style="1" customWidth="1"/>
    <col min="5899" max="5899" width="12.33203125" style="1" bestFit="1" customWidth="1"/>
    <col min="5900" max="6144" width="8.1640625" style="1"/>
    <col min="6145" max="6145" width="2.83203125" style="1" customWidth="1"/>
    <col min="6146" max="6146" width="7.5" style="1" customWidth="1"/>
    <col min="6147" max="6147" width="12.9140625" style="1" customWidth="1"/>
    <col min="6148" max="6148" width="10.25" style="1" customWidth="1"/>
    <col min="6149" max="6149" width="10.6640625" style="1" customWidth="1"/>
    <col min="6150" max="6150" width="7.75" style="1" customWidth="1"/>
    <col min="6151" max="6151" width="11.9140625" style="1" customWidth="1"/>
    <col min="6152" max="6152" width="9.9140625" style="1" customWidth="1"/>
    <col min="6153" max="6153" width="9.58203125" style="1" customWidth="1"/>
    <col min="6154" max="6154" width="10.83203125" style="1" customWidth="1"/>
    <col min="6155" max="6155" width="12.33203125" style="1" bestFit="1" customWidth="1"/>
    <col min="6156" max="6400" width="8.1640625" style="1"/>
    <col min="6401" max="6401" width="2.83203125" style="1" customWidth="1"/>
    <col min="6402" max="6402" width="7.5" style="1" customWidth="1"/>
    <col min="6403" max="6403" width="12.9140625" style="1" customWidth="1"/>
    <col min="6404" max="6404" width="10.25" style="1" customWidth="1"/>
    <col min="6405" max="6405" width="10.6640625" style="1" customWidth="1"/>
    <col min="6406" max="6406" width="7.75" style="1" customWidth="1"/>
    <col min="6407" max="6407" width="11.9140625" style="1" customWidth="1"/>
    <col min="6408" max="6408" width="9.9140625" style="1" customWidth="1"/>
    <col min="6409" max="6409" width="9.58203125" style="1" customWidth="1"/>
    <col min="6410" max="6410" width="10.83203125" style="1" customWidth="1"/>
    <col min="6411" max="6411" width="12.33203125" style="1" bestFit="1" customWidth="1"/>
    <col min="6412" max="6656" width="8.1640625" style="1"/>
    <col min="6657" max="6657" width="2.83203125" style="1" customWidth="1"/>
    <col min="6658" max="6658" width="7.5" style="1" customWidth="1"/>
    <col min="6659" max="6659" width="12.9140625" style="1" customWidth="1"/>
    <col min="6660" max="6660" width="10.25" style="1" customWidth="1"/>
    <col min="6661" max="6661" width="10.6640625" style="1" customWidth="1"/>
    <col min="6662" max="6662" width="7.75" style="1" customWidth="1"/>
    <col min="6663" max="6663" width="11.9140625" style="1" customWidth="1"/>
    <col min="6664" max="6664" width="9.9140625" style="1" customWidth="1"/>
    <col min="6665" max="6665" width="9.58203125" style="1" customWidth="1"/>
    <col min="6666" max="6666" width="10.83203125" style="1" customWidth="1"/>
    <col min="6667" max="6667" width="12.33203125" style="1" bestFit="1" customWidth="1"/>
    <col min="6668" max="6912" width="8.1640625" style="1"/>
    <col min="6913" max="6913" width="2.83203125" style="1" customWidth="1"/>
    <col min="6914" max="6914" width="7.5" style="1" customWidth="1"/>
    <col min="6915" max="6915" width="12.9140625" style="1" customWidth="1"/>
    <col min="6916" max="6916" width="10.25" style="1" customWidth="1"/>
    <col min="6917" max="6917" width="10.6640625" style="1" customWidth="1"/>
    <col min="6918" max="6918" width="7.75" style="1" customWidth="1"/>
    <col min="6919" max="6919" width="11.9140625" style="1" customWidth="1"/>
    <col min="6920" max="6920" width="9.9140625" style="1" customWidth="1"/>
    <col min="6921" max="6921" width="9.58203125" style="1" customWidth="1"/>
    <col min="6922" max="6922" width="10.83203125" style="1" customWidth="1"/>
    <col min="6923" max="6923" width="12.33203125" style="1" bestFit="1" customWidth="1"/>
    <col min="6924" max="7168" width="8.1640625" style="1"/>
    <col min="7169" max="7169" width="2.83203125" style="1" customWidth="1"/>
    <col min="7170" max="7170" width="7.5" style="1" customWidth="1"/>
    <col min="7171" max="7171" width="12.9140625" style="1" customWidth="1"/>
    <col min="7172" max="7172" width="10.25" style="1" customWidth="1"/>
    <col min="7173" max="7173" width="10.6640625" style="1" customWidth="1"/>
    <col min="7174" max="7174" width="7.75" style="1" customWidth="1"/>
    <col min="7175" max="7175" width="11.9140625" style="1" customWidth="1"/>
    <col min="7176" max="7176" width="9.9140625" style="1" customWidth="1"/>
    <col min="7177" max="7177" width="9.58203125" style="1" customWidth="1"/>
    <col min="7178" max="7178" width="10.83203125" style="1" customWidth="1"/>
    <col min="7179" max="7179" width="12.33203125" style="1" bestFit="1" customWidth="1"/>
    <col min="7180" max="7424" width="8.1640625" style="1"/>
    <col min="7425" max="7425" width="2.83203125" style="1" customWidth="1"/>
    <col min="7426" max="7426" width="7.5" style="1" customWidth="1"/>
    <col min="7427" max="7427" width="12.9140625" style="1" customWidth="1"/>
    <col min="7428" max="7428" width="10.25" style="1" customWidth="1"/>
    <col min="7429" max="7429" width="10.6640625" style="1" customWidth="1"/>
    <col min="7430" max="7430" width="7.75" style="1" customWidth="1"/>
    <col min="7431" max="7431" width="11.9140625" style="1" customWidth="1"/>
    <col min="7432" max="7432" width="9.9140625" style="1" customWidth="1"/>
    <col min="7433" max="7433" width="9.58203125" style="1" customWidth="1"/>
    <col min="7434" max="7434" width="10.83203125" style="1" customWidth="1"/>
    <col min="7435" max="7435" width="12.33203125" style="1" bestFit="1" customWidth="1"/>
    <col min="7436" max="7680" width="8.1640625" style="1"/>
    <col min="7681" max="7681" width="2.83203125" style="1" customWidth="1"/>
    <col min="7682" max="7682" width="7.5" style="1" customWidth="1"/>
    <col min="7683" max="7683" width="12.9140625" style="1" customWidth="1"/>
    <col min="7684" max="7684" width="10.25" style="1" customWidth="1"/>
    <col min="7685" max="7685" width="10.6640625" style="1" customWidth="1"/>
    <col min="7686" max="7686" width="7.75" style="1" customWidth="1"/>
    <col min="7687" max="7687" width="11.9140625" style="1" customWidth="1"/>
    <col min="7688" max="7688" width="9.9140625" style="1" customWidth="1"/>
    <col min="7689" max="7689" width="9.58203125" style="1" customWidth="1"/>
    <col min="7690" max="7690" width="10.83203125" style="1" customWidth="1"/>
    <col min="7691" max="7691" width="12.33203125" style="1" bestFit="1" customWidth="1"/>
    <col min="7692" max="7936" width="8.1640625" style="1"/>
    <col min="7937" max="7937" width="2.83203125" style="1" customWidth="1"/>
    <col min="7938" max="7938" width="7.5" style="1" customWidth="1"/>
    <col min="7939" max="7939" width="12.9140625" style="1" customWidth="1"/>
    <col min="7940" max="7940" width="10.25" style="1" customWidth="1"/>
    <col min="7941" max="7941" width="10.6640625" style="1" customWidth="1"/>
    <col min="7942" max="7942" width="7.75" style="1" customWidth="1"/>
    <col min="7943" max="7943" width="11.9140625" style="1" customWidth="1"/>
    <col min="7944" max="7944" width="9.9140625" style="1" customWidth="1"/>
    <col min="7945" max="7945" width="9.58203125" style="1" customWidth="1"/>
    <col min="7946" max="7946" width="10.83203125" style="1" customWidth="1"/>
    <col min="7947" max="7947" width="12.33203125" style="1" bestFit="1" customWidth="1"/>
    <col min="7948" max="8192" width="8.1640625" style="1"/>
    <col min="8193" max="8193" width="2.83203125" style="1" customWidth="1"/>
    <col min="8194" max="8194" width="7.5" style="1" customWidth="1"/>
    <col min="8195" max="8195" width="12.9140625" style="1" customWidth="1"/>
    <col min="8196" max="8196" width="10.25" style="1" customWidth="1"/>
    <col min="8197" max="8197" width="10.6640625" style="1" customWidth="1"/>
    <col min="8198" max="8198" width="7.75" style="1" customWidth="1"/>
    <col min="8199" max="8199" width="11.9140625" style="1" customWidth="1"/>
    <col min="8200" max="8200" width="9.9140625" style="1" customWidth="1"/>
    <col min="8201" max="8201" width="9.58203125" style="1" customWidth="1"/>
    <col min="8202" max="8202" width="10.83203125" style="1" customWidth="1"/>
    <col min="8203" max="8203" width="12.33203125" style="1" bestFit="1" customWidth="1"/>
    <col min="8204" max="8448" width="8.1640625" style="1"/>
    <col min="8449" max="8449" width="2.83203125" style="1" customWidth="1"/>
    <col min="8450" max="8450" width="7.5" style="1" customWidth="1"/>
    <col min="8451" max="8451" width="12.9140625" style="1" customWidth="1"/>
    <col min="8452" max="8452" width="10.25" style="1" customWidth="1"/>
    <col min="8453" max="8453" width="10.6640625" style="1" customWidth="1"/>
    <col min="8454" max="8454" width="7.75" style="1" customWidth="1"/>
    <col min="8455" max="8455" width="11.9140625" style="1" customWidth="1"/>
    <col min="8456" max="8456" width="9.9140625" style="1" customWidth="1"/>
    <col min="8457" max="8457" width="9.58203125" style="1" customWidth="1"/>
    <col min="8458" max="8458" width="10.83203125" style="1" customWidth="1"/>
    <col min="8459" max="8459" width="12.33203125" style="1" bestFit="1" customWidth="1"/>
    <col min="8460" max="8704" width="8.1640625" style="1"/>
    <col min="8705" max="8705" width="2.83203125" style="1" customWidth="1"/>
    <col min="8706" max="8706" width="7.5" style="1" customWidth="1"/>
    <col min="8707" max="8707" width="12.9140625" style="1" customWidth="1"/>
    <col min="8708" max="8708" width="10.25" style="1" customWidth="1"/>
    <col min="8709" max="8709" width="10.6640625" style="1" customWidth="1"/>
    <col min="8710" max="8710" width="7.75" style="1" customWidth="1"/>
    <col min="8711" max="8711" width="11.9140625" style="1" customWidth="1"/>
    <col min="8712" max="8712" width="9.9140625" style="1" customWidth="1"/>
    <col min="8713" max="8713" width="9.58203125" style="1" customWidth="1"/>
    <col min="8714" max="8714" width="10.83203125" style="1" customWidth="1"/>
    <col min="8715" max="8715" width="12.33203125" style="1" bestFit="1" customWidth="1"/>
    <col min="8716" max="8960" width="8.1640625" style="1"/>
    <col min="8961" max="8961" width="2.83203125" style="1" customWidth="1"/>
    <col min="8962" max="8962" width="7.5" style="1" customWidth="1"/>
    <col min="8963" max="8963" width="12.9140625" style="1" customWidth="1"/>
    <col min="8964" max="8964" width="10.25" style="1" customWidth="1"/>
    <col min="8965" max="8965" width="10.6640625" style="1" customWidth="1"/>
    <col min="8966" max="8966" width="7.75" style="1" customWidth="1"/>
    <col min="8967" max="8967" width="11.9140625" style="1" customWidth="1"/>
    <col min="8968" max="8968" width="9.9140625" style="1" customWidth="1"/>
    <col min="8969" max="8969" width="9.58203125" style="1" customWidth="1"/>
    <col min="8970" max="8970" width="10.83203125" style="1" customWidth="1"/>
    <col min="8971" max="8971" width="12.33203125" style="1" bestFit="1" customWidth="1"/>
    <col min="8972" max="9216" width="8.1640625" style="1"/>
    <col min="9217" max="9217" width="2.83203125" style="1" customWidth="1"/>
    <col min="9218" max="9218" width="7.5" style="1" customWidth="1"/>
    <col min="9219" max="9219" width="12.9140625" style="1" customWidth="1"/>
    <col min="9220" max="9220" width="10.25" style="1" customWidth="1"/>
    <col min="9221" max="9221" width="10.6640625" style="1" customWidth="1"/>
    <col min="9222" max="9222" width="7.75" style="1" customWidth="1"/>
    <col min="9223" max="9223" width="11.9140625" style="1" customWidth="1"/>
    <col min="9224" max="9224" width="9.9140625" style="1" customWidth="1"/>
    <col min="9225" max="9225" width="9.58203125" style="1" customWidth="1"/>
    <col min="9226" max="9226" width="10.83203125" style="1" customWidth="1"/>
    <col min="9227" max="9227" width="12.33203125" style="1" bestFit="1" customWidth="1"/>
    <col min="9228" max="9472" width="8.1640625" style="1"/>
    <col min="9473" max="9473" width="2.83203125" style="1" customWidth="1"/>
    <col min="9474" max="9474" width="7.5" style="1" customWidth="1"/>
    <col min="9475" max="9475" width="12.9140625" style="1" customWidth="1"/>
    <col min="9476" max="9476" width="10.25" style="1" customWidth="1"/>
    <col min="9477" max="9477" width="10.6640625" style="1" customWidth="1"/>
    <col min="9478" max="9478" width="7.75" style="1" customWidth="1"/>
    <col min="9479" max="9479" width="11.9140625" style="1" customWidth="1"/>
    <col min="9480" max="9480" width="9.9140625" style="1" customWidth="1"/>
    <col min="9481" max="9481" width="9.58203125" style="1" customWidth="1"/>
    <col min="9482" max="9482" width="10.83203125" style="1" customWidth="1"/>
    <col min="9483" max="9483" width="12.33203125" style="1" bestFit="1" customWidth="1"/>
    <col min="9484" max="9728" width="8.1640625" style="1"/>
    <col min="9729" max="9729" width="2.83203125" style="1" customWidth="1"/>
    <col min="9730" max="9730" width="7.5" style="1" customWidth="1"/>
    <col min="9731" max="9731" width="12.9140625" style="1" customWidth="1"/>
    <col min="9732" max="9732" width="10.25" style="1" customWidth="1"/>
    <col min="9733" max="9733" width="10.6640625" style="1" customWidth="1"/>
    <col min="9734" max="9734" width="7.75" style="1" customWidth="1"/>
    <col min="9735" max="9735" width="11.9140625" style="1" customWidth="1"/>
    <col min="9736" max="9736" width="9.9140625" style="1" customWidth="1"/>
    <col min="9737" max="9737" width="9.58203125" style="1" customWidth="1"/>
    <col min="9738" max="9738" width="10.83203125" style="1" customWidth="1"/>
    <col min="9739" max="9739" width="12.33203125" style="1" bestFit="1" customWidth="1"/>
    <col min="9740" max="9984" width="8.1640625" style="1"/>
    <col min="9985" max="9985" width="2.83203125" style="1" customWidth="1"/>
    <col min="9986" max="9986" width="7.5" style="1" customWidth="1"/>
    <col min="9987" max="9987" width="12.9140625" style="1" customWidth="1"/>
    <col min="9988" max="9988" width="10.25" style="1" customWidth="1"/>
    <col min="9989" max="9989" width="10.6640625" style="1" customWidth="1"/>
    <col min="9990" max="9990" width="7.75" style="1" customWidth="1"/>
    <col min="9991" max="9991" width="11.9140625" style="1" customWidth="1"/>
    <col min="9992" max="9992" width="9.9140625" style="1" customWidth="1"/>
    <col min="9993" max="9993" width="9.58203125" style="1" customWidth="1"/>
    <col min="9994" max="9994" width="10.83203125" style="1" customWidth="1"/>
    <col min="9995" max="9995" width="12.33203125" style="1" bestFit="1" customWidth="1"/>
    <col min="9996" max="10240" width="8.1640625" style="1"/>
    <col min="10241" max="10241" width="2.83203125" style="1" customWidth="1"/>
    <col min="10242" max="10242" width="7.5" style="1" customWidth="1"/>
    <col min="10243" max="10243" width="12.9140625" style="1" customWidth="1"/>
    <col min="10244" max="10244" width="10.25" style="1" customWidth="1"/>
    <col min="10245" max="10245" width="10.6640625" style="1" customWidth="1"/>
    <col min="10246" max="10246" width="7.75" style="1" customWidth="1"/>
    <col min="10247" max="10247" width="11.9140625" style="1" customWidth="1"/>
    <col min="10248" max="10248" width="9.9140625" style="1" customWidth="1"/>
    <col min="10249" max="10249" width="9.58203125" style="1" customWidth="1"/>
    <col min="10250" max="10250" width="10.83203125" style="1" customWidth="1"/>
    <col min="10251" max="10251" width="12.33203125" style="1" bestFit="1" customWidth="1"/>
    <col min="10252" max="10496" width="8.1640625" style="1"/>
    <col min="10497" max="10497" width="2.83203125" style="1" customWidth="1"/>
    <col min="10498" max="10498" width="7.5" style="1" customWidth="1"/>
    <col min="10499" max="10499" width="12.9140625" style="1" customWidth="1"/>
    <col min="10500" max="10500" width="10.25" style="1" customWidth="1"/>
    <col min="10501" max="10501" width="10.6640625" style="1" customWidth="1"/>
    <col min="10502" max="10502" width="7.75" style="1" customWidth="1"/>
    <col min="10503" max="10503" width="11.9140625" style="1" customWidth="1"/>
    <col min="10504" max="10504" width="9.9140625" style="1" customWidth="1"/>
    <col min="10505" max="10505" width="9.58203125" style="1" customWidth="1"/>
    <col min="10506" max="10506" width="10.83203125" style="1" customWidth="1"/>
    <col min="10507" max="10507" width="12.33203125" style="1" bestFit="1" customWidth="1"/>
    <col min="10508" max="10752" width="8.1640625" style="1"/>
    <col min="10753" max="10753" width="2.83203125" style="1" customWidth="1"/>
    <col min="10754" max="10754" width="7.5" style="1" customWidth="1"/>
    <col min="10755" max="10755" width="12.9140625" style="1" customWidth="1"/>
    <col min="10756" max="10756" width="10.25" style="1" customWidth="1"/>
    <col min="10757" max="10757" width="10.6640625" style="1" customWidth="1"/>
    <col min="10758" max="10758" width="7.75" style="1" customWidth="1"/>
    <col min="10759" max="10759" width="11.9140625" style="1" customWidth="1"/>
    <col min="10760" max="10760" width="9.9140625" style="1" customWidth="1"/>
    <col min="10761" max="10761" width="9.58203125" style="1" customWidth="1"/>
    <col min="10762" max="10762" width="10.83203125" style="1" customWidth="1"/>
    <col min="10763" max="10763" width="12.33203125" style="1" bestFit="1" customWidth="1"/>
    <col min="10764" max="11008" width="8.1640625" style="1"/>
    <col min="11009" max="11009" width="2.83203125" style="1" customWidth="1"/>
    <col min="11010" max="11010" width="7.5" style="1" customWidth="1"/>
    <col min="11011" max="11011" width="12.9140625" style="1" customWidth="1"/>
    <col min="11012" max="11012" width="10.25" style="1" customWidth="1"/>
    <col min="11013" max="11013" width="10.6640625" style="1" customWidth="1"/>
    <col min="11014" max="11014" width="7.75" style="1" customWidth="1"/>
    <col min="11015" max="11015" width="11.9140625" style="1" customWidth="1"/>
    <col min="11016" max="11016" width="9.9140625" style="1" customWidth="1"/>
    <col min="11017" max="11017" width="9.58203125" style="1" customWidth="1"/>
    <col min="11018" max="11018" width="10.83203125" style="1" customWidth="1"/>
    <col min="11019" max="11019" width="12.33203125" style="1" bestFit="1" customWidth="1"/>
    <col min="11020" max="11264" width="8.1640625" style="1"/>
    <col min="11265" max="11265" width="2.83203125" style="1" customWidth="1"/>
    <col min="11266" max="11266" width="7.5" style="1" customWidth="1"/>
    <col min="11267" max="11267" width="12.9140625" style="1" customWidth="1"/>
    <col min="11268" max="11268" width="10.25" style="1" customWidth="1"/>
    <col min="11269" max="11269" width="10.6640625" style="1" customWidth="1"/>
    <col min="11270" max="11270" width="7.75" style="1" customWidth="1"/>
    <col min="11271" max="11271" width="11.9140625" style="1" customWidth="1"/>
    <col min="11272" max="11272" width="9.9140625" style="1" customWidth="1"/>
    <col min="11273" max="11273" width="9.58203125" style="1" customWidth="1"/>
    <col min="11274" max="11274" width="10.83203125" style="1" customWidth="1"/>
    <col min="11275" max="11275" width="12.33203125" style="1" bestFit="1" customWidth="1"/>
    <col min="11276" max="11520" width="8.1640625" style="1"/>
    <col min="11521" max="11521" width="2.83203125" style="1" customWidth="1"/>
    <col min="11522" max="11522" width="7.5" style="1" customWidth="1"/>
    <col min="11523" max="11523" width="12.9140625" style="1" customWidth="1"/>
    <col min="11524" max="11524" width="10.25" style="1" customWidth="1"/>
    <col min="11525" max="11525" width="10.6640625" style="1" customWidth="1"/>
    <col min="11526" max="11526" width="7.75" style="1" customWidth="1"/>
    <col min="11527" max="11527" width="11.9140625" style="1" customWidth="1"/>
    <col min="11528" max="11528" width="9.9140625" style="1" customWidth="1"/>
    <col min="11529" max="11529" width="9.58203125" style="1" customWidth="1"/>
    <col min="11530" max="11530" width="10.83203125" style="1" customWidth="1"/>
    <col min="11531" max="11531" width="12.33203125" style="1" bestFit="1" customWidth="1"/>
    <col min="11532" max="11776" width="8.1640625" style="1"/>
    <col min="11777" max="11777" width="2.83203125" style="1" customWidth="1"/>
    <col min="11778" max="11778" width="7.5" style="1" customWidth="1"/>
    <col min="11779" max="11779" width="12.9140625" style="1" customWidth="1"/>
    <col min="11780" max="11780" width="10.25" style="1" customWidth="1"/>
    <col min="11781" max="11781" width="10.6640625" style="1" customWidth="1"/>
    <col min="11782" max="11782" width="7.75" style="1" customWidth="1"/>
    <col min="11783" max="11783" width="11.9140625" style="1" customWidth="1"/>
    <col min="11784" max="11784" width="9.9140625" style="1" customWidth="1"/>
    <col min="11785" max="11785" width="9.58203125" style="1" customWidth="1"/>
    <col min="11786" max="11786" width="10.83203125" style="1" customWidth="1"/>
    <col min="11787" max="11787" width="12.33203125" style="1" bestFit="1" customWidth="1"/>
    <col min="11788" max="12032" width="8.1640625" style="1"/>
    <col min="12033" max="12033" width="2.83203125" style="1" customWidth="1"/>
    <col min="12034" max="12034" width="7.5" style="1" customWidth="1"/>
    <col min="12035" max="12035" width="12.9140625" style="1" customWidth="1"/>
    <col min="12036" max="12036" width="10.25" style="1" customWidth="1"/>
    <col min="12037" max="12037" width="10.6640625" style="1" customWidth="1"/>
    <col min="12038" max="12038" width="7.75" style="1" customWidth="1"/>
    <col min="12039" max="12039" width="11.9140625" style="1" customWidth="1"/>
    <col min="12040" max="12040" width="9.9140625" style="1" customWidth="1"/>
    <col min="12041" max="12041" width="9.58203125" style="1" customWidth="1"/>
    <col min="12042" max="12042" width="10.83203125" style="1" customWidth="1"/>
    <col min="12043" max="12043" width="12.33203125" style="1" bestFit="1" customWidth="1"/>
    <col min="12044" max="12288" width="8.1640625" style="1"/>
    <col min="12289" max="12289" width="2.83203125" style="1" customWidth="1"/>
    <col min="12290" max="12290" width="7.5" style="1" customWidth="1"/>
    <col min="12291" max="12291" width="12.9140625" style="1" customWidth="1"/>
    <col min="12292" max="12292" width="10.25" style="1" customWidth="1"/>
    <col min="12293" max="12293" width="10.6640625" style="1" customWidth="1"/>
    <col min="12294" max="12294" width="7.75" style="1" customWidth="1"/>
    <col min="12295" max="12295" width="11.9140625" style="1" customWidth="1"/>
    <col min="12296" max="12296" width="9.9140625" style="1" customWidth="1"/>
    <col min="12297" max="12297" width="9.58203125" style="1" customWidth="1"/>
    <col min="12298" max="12298" width="10.83203125" style="1" customWidth="1"/>
    <col min="12299" max="12299" width="12.33203125" style="1" bestFit="1" customWidth="1"/>
    <col min="12300" max="12544" width="8.1640625" style="1"/>
    <col min="12545" max="12545" width="2.83203125" style="1" customWidth="1"/>
    <col min="12546" max="12546" width="7.5" style="1" customWidth="1"/>
    <col min="12547" max="12547" width="12.9140625" style="1" customWidth="1"/>
    <col min="12548" max="12548" width="10.25" style="1" customWidth="1"/>
    <col min="12549" max="12549" width="10.6640625" style="1" customWidth="1"/>
    <col min="12550" max="12550" width="7.75" style="1" customWidth="1"/>
    <col min="12551" max="12551" width="11.9140625" style="1" customWidth="1"/>
    <col min="12552" max="12552" width="9.9140625" style="1" customWidth="1"/>
    <col min="12553" max="12553" width="9.58203125" style="1" customWidth="1"/>
    <col min="12554" max="12554" width="10.83203125" style="1" customWidth="1"/>
    <col min="12555" max="12555" width="12.33203125" style="1" bestFit="1" customWidth="1"/>
    <col min="12556" max="12800" width="8.1640625" style="1"/>
    <col min="12801" max="12801" width="2.83203125" style="1" customWidth="1"/>
    <col min="12802" max="12802" width="7.5" style="1" customWidth="1"/>
    <col min="12803" max="12803" width="12.9140625" style="1" customWidth="1"/>
    <col min="12804" max="12804" width="10.25" style="1" customWidth="1"/>
    <col min="12805" max="12805" width="10.6640625" style="1" customWidth="1"/>
    <col min="12806" max="12806" width="7.75" style="1" customWidth="1"/>
    <col min="12807" max="12807" width="11.9140625" style="1" customWidth="1"/>
    <col min="12808" max="12808" width="9.9140625" style="1" customWidth="1"/>
    <col min="12809" max="12809" width="9.58203125" style="1" customWidth="1"/>
    <col min="12810" max="12810" width="10.83203125" style="1" customWidth="1"/>
    <col min="12811" max="12811" width="12.33203125" style="1" bestFit="1" customWidth="1"/>
    <col min="12812" max="13056" width="8.1640625" style="1"/>
    <col min="13057" max="13057" width="2.83203125" style="1" customWidth="1"/>
    <col min="13058" max="13058" width="7.5" style="1" customWidth="1"/>
    <col min="13059" max="13059" width="12.9140625" style="1" customWidth="1"/>
    <col min="13060" max="13060" width="10.25" style="1" customWidth="1"/>
    <col min="13061" max="13061" width="10.6640625" style="1" customWidth="1"/>
    <col min="13062" max="13062" width="7.75" style="1" customWidth="1"/>
    <col min="13063" max="13063" width="11.9140625" style="1" customWidth="1"/>
    <col min="13064" max="13064" width="9.9140625" style="1" customWidth="1"/>
    <col min="13065" max="13065" width="9.58203125" style="1" customWidth="1"/>
    <col min="13066" max="13066" width="10.83203125" style="1" customWidth="1"/>
    <col min="13067" max="13067" width="12.33203125" style="1" bestFit="1" customWidth="1"/>
    <col min="13068" max="13312" width="8.1640625" style="1"/>
    <col min="13313" max="13313" width="2.83203125" style="1" customWidth="1"/>
    <col min="13314" max="13314" width="7.5" style="1" customWidth="1"/>
    <col min="13315" max="13315" width="12.9140625" style="1" customWidth="1"/>
    <col min="13316" max="13316" width="10.25" style="1" customWidth="1"/>
    <col min="13317" max="13317" width="10.6640625" style="1" customWidth="1"/>
    <col min="13318" max="13318" width="7.75" style="1" customWidth="1"/>
    <col min="13319" max="13319" width="11.9140625" style="1" customWidth="1"/>
    <col min="13320" max="13320" width="9.9140625" style="1" customWidth="1"/>
    <col min="13321" max="13321" width="9.58203125" style="1" customWidth="1"/>
    <col min="13322" max="13322" width="10.83203125" style="1" customWidth="1"/>
    <col min="13323" max="13323" width="12.33203125" style="1" bestFit="1" customWidth="1"/>
    <col min="13324" max="13568" width="8.1640625" style="1"/>
    <col min="13569" max="13569" width="2.83203125" style="1" customWidth="1"/>
    <col min="13570" max="13570" width="7.5" style="1" customWidth="1"/>
    <col min="13571" max="13571" width="12.9140625" style="1" customWidth="1"/>
    <col min="13572" max="13572" width="10.25" style="1" customWidth="1"/>
    <col min="13573" max="13573" width="10.6640625" style="1" customWidth="1"/>
    <col min="13574" max="13574" width="7.75" style="1" customWidth="1"/>
    <col min="13575" max="13575" width="11.9140625" style="1" customWidth="1"/>
    <col min="13576" max="13576" width="9.9140625" style="1" customWidth="1"/>
    <col min="13577" max="13577" width="9.58203125" style="1" customWidth="1"/>
    <col min="13578" max="13578" width="10.83203125" style="1" customWidth="1"/>
    <col min="13579" max="13579" width="12.33203125" style="1" bestFit="1" customWidth="1"/>
    <col min="13580" max="13824" width="8.1640625" style="1"/>
    <col min="13825" max="13825" width="2.83203125" style="1" customWidth="1"/>
    <col min="13826" max="13826" width="7.5" style="1" customWidth="1"/>
    <col min="13827" max="13827" width="12.9140625" style="1" customWidth="1"/>
    <col min="13828" max="13828" width="10.25" style="1" customWidth="1"/>
    <col min="13829" max="13829" width="10.6640625" style="1" customWidth="1"/>
    <col min="13830" max="13830" width="7.75" style="1" customWidth="1"/>
    <col min="13831" max="13831" width="11.9140625" style="1" customWidth="1"/>
    <col min="13832" max="13832" width="9.9140625" style="1" customWidth="1"/>
    <col min="13833" max="13833" width="9.58203125" style="1" customWidth="1"/>
    <col min="13834" max="13834" width="10.83203125" style="1" customWidth="1"/>
    <col min="13835" max="13835" width="12.33203125" style="1" bestFit="1" customWidth="1"/>
    <col min="13836" max="14080" width="8.1640625" style="1"/>
    <col min="14081" max="14081" width="2.83203125" style="1" customWidth="1"/>
    <col min="14082" max="14082" width="7.5" style="1" customWidth="1"/>
    <col min="14083" max="14083" width="12.9140625" style="1" customWidth="1"/>
    <col min="14084" max="14084" width="10.25" style="1" customWidth="1"/>
    <col min="14085" max="14085" width="10.6640625" style="1" customWidth="1"/>
    <col min="14086" max="14086" width="7.75" style="1" customWidth="1"/>
    <col min="14087" max="14087" width="11.9140625" style="1" customWidth="1"/>
    <col min="14088" max="14088" width="9.9140625" style="1" customWidth="1"/>
    <col min="14089" max="14089" width="9.58203125" style="1" customWidth="1"/>
    <col min="14090" max="14090" width="10.83203125" style="1" customWidth="1"/>
    <col min="14091" max="14091" width="12.33203125" style="1" bestFit="1" customWidth="1"/>
    <col min="14092" max="14336" width="8.1640625" style="1"/>
    <col min="14337" max="14337" width="2.83203125" style="1" customWidth="1"/>
    <col min="14338" max="14338" width="7.5" style="1" customWidth="1"/>
    <col min="14339" max="14339" width="12.9140625" style="1" customWidth="1"/>
    <col min="14340" max="14340" width="10.25" style="1" customWidth="1"/>
    <col min="14341" max="14341" width="10.6640625" style="1" customWidth="1"/>
    <col min="14342" max="14342" width="7.75" style="1" customWidth="1"/>
    <col min="14343" max="14343" width="11.9140625" style="1" customWidth="1"/>
    <col min="14344" max="14344" width="9.9140625" style="1" customWidth="1"/>
    <col min="14345" max="14345" width="9.58203125" style="1" customWidth="1"/>
    <col min="14346" max="14346" width="10.83203125" style="1" customWidth="1"/>
    <col min="14347" max="14347" width="12.33203125" style="1" bestFit="1" customWidth="1"/>
    <col min="14348" max="14592" width="8.1640625" style="1"/>
    <col min="14593" max="14593" width="2.83203125" style="1" customWidth="1"/>
    <col min="14594" max="14594" width="7.5" style="1" customWidth="1"/>
    <col min="14595" max="14595" width="12.9140625" style="1" customWidth="1"/>
    <col min="14596" max="14596" width="10.25" style="1" customWidth="1"/>
    <col min="14597" max="14597" width="10.6640625" style="1" customWidth="1"/>
    <col min="14598" max="14598" width="7.75" style="1" customWidth="1"/>
    <col min="14599" max="14599" width="11.9140625" style="1" customWidth="1"/>
    <col min="14600" max="14600" width="9.9140625" style="1" customWidth="1"/>
    <col min="14601" max="14601" width="9.58203125" style="1" customWidth="1"/>
    <col min="14602" max="14602" width="10.83203125" style="1" customWidth="1"/>
    <col min="14603" max="14603" width="12.33203125" style="1" bestFit="1" customWidth="1"/>
    <col min="14604" max="14848" width="8.1640625" style="1"/>
    <col min="14849" max="14849" width="2.83203125" style="1" customWidth="1"/>
    <col min="14850" max="14850" width="7.5" style="1" customWidth="1"/>
    <col min="14851" max="14851" width="12.9140625" style="1" customWidth="1"/>
    <col min="14852" max="14852" width="10.25" style="1" customWidth="1"/>
    <col min="14853" max="14853" width="10.6640625" style="1" customWidth="1"/>
    <col min="14854" max="14854" width="7.75" style="1" customWidth="1"/>
    <col min="14855" max="14855" width="11.9140625" style="1" customWidth="1"/>
    <col min="14856" max="14856" width="9.9140625" style="1" customWidth="1"/>
    <col min="14857" max="14857" width="9.58203125" style="1" customWidth="1"/>
    <col min="14858" max="14858" width="10.83203125" style="1" customWidth="1"/>
    <col min="14859" max="14859" width="12.33203125" style="1" bestFit="1" customWidth="1"/>
    <col min="14860" max="15104" width="8.1640625" style="1"/>
    <col min="15105" max="15105" width="2.83203125" style="1" customWidth="1"/>
    <col min="15106" max="15106" width="7.5" style="1" customWidth="1"/>
    <col min="15107" max="15107" width="12.9140625" style="1" customWidth="1"/>
    <col min="15108" max="15108" width="10.25" style="1" customWidth="1"/>
    <col min="15109" max="15109" width="10.6640625" style="1" customWidth="1"/>
    <col min="15110" max="15110" width="7.75" style="1" customWidth="1"/>
    <col min="15111" max="15111" width="11.9140625" style="1" customWidth="1"/>
    <col min="15112" max="15112" width="9.9140625" style="1" customWidth="1"/>
    <col min="15113" max="15113" width="9.58203125" style="1" customWidth="1"/>
    <col min="15114" max="15114" width="10.83203125" style="1" customWidth="1"/>
    <col min="15115" max="15115" width="12.33203125" style="1" bestFit="1" customWidth="1"/>
    <col min="15116" max="15360" width="8.1640625" style="1"/>
    <col min="15361" max="15361" width="2.83203125" style="1" customWidth="1"/>
    <col min="15362" max="15362" width="7.5" style="1" customWidth="1"/>
    <col min="15363" max="15363" width="12.9140625" style="1" customWidth="1"/>
    <col min="15364" max="15364" width="10.25" style="1" customWidth="1"/>
    <col min="15365" max="15365" width="10.6640625" style="1" customWidth="1"/>
    <col min="15366" max="15366" width="7.75" style="1" customWidth="1"/>
    <col min="15367" max="15367" width="11.9140625" style="1" customWidth="1"/>
    <col min="15368" max="15368" width="9.9140625" style="1" customWidth="1"/>
    <col min="15369" max="15369" width="9.58203125" style="1" customWidth="1"/>
    <col min="15370" max="15370" width="10.83203125" style="1" customWidth="1"/>
    <col min="15371" max="15371" width="12.33203125" style="1" bestFit="1" customWidth="1"/>
    <col min="15372" max="15616" width="8.1640625" style="1"/>
    <col min="15617" max="15617" width="2.83203125" style="1" customWidth="1"/>
    <col min="15618" max="15618" width="7.5" style="1" customWidth="1"/>
    <col min="15619" max="15619" width="12.9140625" style="1" customWidth="1"/>
    <col min="15620" max="15620" width="10.25" style="1" customWidth="1"/>
    <col min="15621" max="15621" width="10.6640625" style="1" customWidth="1"/>
    <col min="15622" max="15622" width="7.75" style="1" customWidth="1"/>
    <col min="15623" max="15623" width="11.9140625" style="1" customWidth="1"/>
    <col min="15624" max="15624" width="9.9140625" style="1" customWidth="1"/>
    <col min="15625" max="15625" width="9.58203125" style="1" customWidth="1"/>
    <col min="15626" max="15626" width="10.83203125" style="1" customWidth="1"/>
    <col min="15627" max="15627" width="12.33203125" style="1" bestFit="1" customWidth="1"/>
    <col min="15628" max="15872" width="8.1640625" style="1"/>
    <col min="15873" max="15873" width="2.83203125" style="1" customWidth="1"/>
    <col min="15874" max="15874" width="7.5" style="1" customWidth="1"/>
    <col min="15875" max="15875" width="12.9140625" style="1" customWidth="1"/>
    <col min="15876" max="15876" width="10.25" style="1" customWidth="1"/>
    <col min="15877" max="15877" width="10.6640625" style="1" customWidth="1"/>
    <col min="15878" max="15878" width="7.75" style="1" customWidth="1"/>
    <col min="15879" max="15879" width="11.9140625" style="1" customWidth="1"/>
    <col min="15880" max="15880" width="9.9140625" style="1" customWidth="1"/>
    <col min="15881" max="15881" width="9.58203125" style="1" customWidth="1"/>
    <col min="15882" max="15882" width="10.83203125" style="1" customWidth="1"/>
    <col min="15883" max="15883" width="12.33203125" style="1" bestFit="1" customWidth="1"/>
    <col min="15884" max="16128" width="8.1640625" style="1"/>
    <col min="16129" max="16129" width="2.83203125" style="1" customWidth="1"/>
    <col min="16130" max="16130" width="7.5" style="1" customWidth="1"/>
    <col min="16131" max="16131" width="12.9140625" style="1" customWidth="1"/>
    <col min="16132" max="16132" width="10.25" style="1" customWidth="1"/>
    <col min="16133" max="16133" width="10.6640625" style="1" customWidth="1"/>
    <col min="16134" max="16134" width="7.75" style="1" customWidth="1"/>
    <col min="16135" max="16135" width="11.9140625" style="1" customWidth="1"/>
    <col min="16136" max="16136" width="9.9140625" style="1" customWidth="1"/>
    <col min="16137" max="16137" width="9.58203125" style="1" customWidth="1"/>
    <col min="16138" max="16138" width="10.83203125" style="1" customWidth="1"/>
    <col min="16139" max="16139" width="12.33203125" style="1" bestFit="1" customWidth="1"/>
    <col min="16140" max="16384" width="8.1640625" style="1"/>
  </cols>
  <sheetData>
    <row r="1" spans="2:9" ht="13.5" thickBot="1" x14ac:dyDescent="0.6">
      <c r="I1" s="54" t="s">
        <v>58</v>
      </c>
    </row>
    <row r="2" spans="2:9" ht="28.25" customHeight="1" x14ac:dyDescent="0.55000000000000004">
      <c r="B2" s="55" t="s">
        <v>52</v>
      </c>
      <c r="C2" s="66"/>
      <c r="D2" s="66"/>
      <c r="E2" s="66"/>
      <c r="F2" s="66"/>
      <c r="G2" s="66"/>
      <c r="H2" s="66"/>
      <c r="I2" s="67"/>
    </row>
    <row r="3" spans="2:9" ht="13.25" customHeight="1" x14ac:dyDescent="0.55000000000000004">
      <c r="B3" s="28"/>
      <c r="C3" s="29"/>
      <c r="D3" s="30"/>
      <c r="E3" s="30"/>
      <c r="F3" s="30"/>
      <c r="G3" s="30"/>
      <c r="H3" s="30"/>
      <c r="I3" s="52"/>
    </row>
    <row r="4" spans="2:9" ht="13.25" customHeight="1" x14ac:dyDescent="0.55000000000000004">
      <c r="B4" s="28" t="s">
        <v>56</v>
      </c>
      <c r="C4" s="29"/>
      <c r="D4" s="30"/>
      <c r="E4" s="30"/>
      <c r="F4" s="30"/>
      <c r="G4" s="30"/>
      <c r="H4" s="30"/>
      <c r="I4" s="31"/>
    </row>
    <row r="5" spans="2:9" x14ac:dyDescent="0.55000000000000004">
      <c r="B5" s="28"/>
      <c r="C5" s="29" t="s">
        <v>0</v>
      </c>
      <c r="D5" s="32"/>
      <c r="E5" s="29"/>
      <c r="F5" s="29"/>
      <c r="G5" s="29"/>
      <c r="H5" s="29"/>
      <c r="I5" s="31"/>
    </row>
    <row r="6" spans="2:9" x14ac:dyDescent="0.55000000000000004">
      <c r="B6" s="28" t="s">
        <v>1</v>
      </c>
      <c r="C6" s="29"/>
      <c r="D6" s="29"/>
      <c r="E6" s="29"/>
      <c r="F6" s="29"/>
      <c r="G6" s="29"/>
      <c r="H6" s="29"/>
      <c r="I6" s="31"/>
    </row>
    <row r="7" spans="2:9" x14ac:dyDescent="0.55000000000000004">
      <c r="B7" s="1" t="s">
        <v>57</v>
      </c>
      <c r="C7" s="29"/>
      <c r="D7" s="29"/>
      <c r="E7" s="29"/>
      <c r="F7" s="29"/>
      <c r="G7" s="29"/>
      <c r="H7" s="29"/>
      <c r="I7" s="31"/>
    </row>
    <row r="8" spans="2:9" x14ac:dyDescent="0.55000000000000004">
      <c r="B8" s="28"/>
      <c r="C8" s="29"/>
      <c r="D8" s="29"/>
      <c r="E8" s="29"/>
      <c r="F8" s="29"/>
      <c r="G8" s="29"/>
      <c r="H8" s="29"/>
      <c r="I8" s="31"/>
    </row>
    <row r="9" spans="2:9" x14ac:dyDescent="0.55000000000000004">
      <c r="B9" s="28"/>
      <c r="C9" s="29"/>
      <c r="D9" s="29"/>
      <c r="E9" s="29"/>
      <c r="F9" s="29"/>
      <c r="G9" s="29"/>
      <c r="H9" s="29"/>
      <c r="I9" s="31"/>
    </row>
    <row r="10" spans="2:9" x14ac:dyDescent="0.55000000000000004">
      <c r="B10" s="28"/>
      <c r="C10" s="29"/>
      <c r="D10" s="29"/>
      <c r="E10" s="29"/>
      <c r="F10" s="29"/>
      <c r="G10" s="29"/>
      <c r="H10" s="29"/>
      <c r="I10" s="31"/>
    </row>
    <row r="11" spans="2:9" x14ac:dyDescent="0.55000000000000004">
      <c r="B11" s="28"/>
      <c r="C11" s="29"/>
      <c r="D11" s="29"/>
      <c r="E11" s="29"/>
      <c r="F11" s="29"/>
      <c r="G11" s="29"/>
      <c r="H11" s="29"/>
      <c r="I11" s="31"/>
    </row>
    <row r="12" spans="2:9" x14ac:dyDescent="0.55000000000000004">
      <c r="B12" s="28"/>
      <c r="C12" s="29"/>
      <c r="D12" s="29"/>
      <c r="E12" s="29"/>
      <c r="F12" s="29"/>
      <c r="G12" s="29"/>
      <c r="H12" s="29"/>
      <c r="I12" s="31"/>
    </row>
    <row r="13" spans="2:9" x14ac:dyDescent="0.55000000000000004">
      <c r="B13" s="28"/>
      <c r="C13" s="29"/>
      <c r="D13" s="29"/>
      <c r="E13" s="29"/>
      <c r="F13" s="29"/>
      <c r="G13" s="29"/>
      <c r="H13" s="29"/>
      <c r="I13" s="31"/>
    </row>
    <row r="14" spans="2:9" x14ac:dyDescent="0.55000000000000004">
      <c r="B14" s="28"/>
      <c r="C14" s="29"/>
      <c r="D14" s="29"/>
      <c r="E14" s="29"/>
      <c r="F14" s="29"/>
      <c r="G14" s="29"/>
      <c r="H14" s="29"/>
      <c r="I14" s="31"/>
    </row>
    <row r="15" spans="2:9" x14ac:dyDescent="0.55000000000000004">
      <c r="B15" s="28"/>
      <c r="C15" s="29"/>
      <c r="D15" s="29"/>
      <c r="E15" s="29"/>
      <c r="F15" s="29"/>
      <c r="G15" s="29"/>
      <c r="H15" s="29"/>
      <c r="I15" s="31"/>
    </row>
    <row r="16" spans="2:9" x14ac:dyDescent="0.55000000000000004">
      <c r="B16" s="28"/>
      <c r="C16" s="29"/>
      <c r="D16" s="29"/>
      <c r="E16" s="29"/>
      <c r="F16" s="29"/>
      <c r="G16" s="29"/>
      <c r="H16" s="29"/>
      <c r="I16" s="31"/>
    </row>
    <row r="17" spans="2:9" x14ac:dyDescent="0.55000000000000004">
      <c r="B17" s="28"/>
      <c r="C17" s="29"/>
      <c r="D17" s="29"/>
      <c r="E17" s="29"/>
      <c r="F17" s="29"/>
      <c r="G17" s="29"/>
      <c r="H17" s="29"/>
      <c r="I17" s="31"/>
    </row>
    <row r="18" spans="2:9" x14ac:dyDescent="0.55000000000000004">
      <c r="B18" s="28"/>
      <c r="C18" s="29"/>
      <c r="D18" s="29"/>
      <c r="E18" s="29"/>
      <c r="F18" s="29"/>
      <c r="G18" s="29"/>
      <c r="H18" s="29"/>
      <c r="I18" s="31"/>
    </row>
    <row r="19" spans="2:9" x14ac:dyDescent="0.55000000000000004">
      <c r="B19" s="28"/>
      <c r="C19" s="29"/>
      <c r="D19" s="29"/>
      <c r="E19" s="29"/>
      <c r="F19" s="29"/>
      <c r="G19" s="29"/>
      <c r="H19" s="29"/>
      <c r="I19" s="31"/>
    </row>
    <row r="20" spans="2:9" x14ac:dyDescent="0.55000000000000004">
      <c r="B20" s="28"/>
      <c r="C20" s="29"/>
      <c r="D20" s="29"/>
      <c r="E20" s="29"/>
      <c r="F20" s="29"/>
      <c r="G20" s="29"/>
      <c r="H20" s="29"/>
      <c r="I20" s="31"/>
    </row>
    <row r="21" spans="2:9" x14ac:dyDescent="0.55000000000000004">
      <c r="B21" s="28"/>
      <c r="C21" s="29"/>
      <c r="D21" s="29"/>
      <c r="E21" s="29"/>
      <c r="F21" s="29"/>
      <c r="G21" s="29"/>
      <c r="H21" s="29"/>
      <c r="I21" s="31"/>
    </row>
    <row r="22" spans="2:9" x14ac:dyDescent="0.55000000000000004">
      <c r="B22" s="28"/>
      <c r="C22" s="29"/>
      <c r="D22" s="29"/>
      <c r="E22" s="29"/>
      <c r="F22" s="29"/>
      <c r="G22" s="29"/>
      <c r="H22" s="29"/>
      <c r="I22" s="31"/>
    </row>
    <row r="23" spans="2:9" ht="13.5" thickBot="1" x14ac:dyDescent="0.6">
      <c r="B23" s="28"/>
      <c r="C23" s="29"/>
      <c r="D23" s="29"/>
      <c r="E23" s="29"/>
      <c r="F23" s="29"/>
      <c r="G23" s="29"/>
      <c r="H23" s="29"/>
      <c r="I23" s="31"/>
    </row>
    <row r="24" spans="2:9" s="7" customFormat="1" ht="25.75" customHeight="1" thickTop="1" thickBot="1" x14ac:dyDescent="0.6">
      <c r="B24" s="33"/>
      <c r="C24" s="4" t="s">
        <v>2</v>
      </c>
      <c r="D24" s="5"/>
      <c r="E24" s="58" t="s">
        <v>3</v>
      </c>
      <c r="F24" s="59"/>
      <c r="G24" s="6">
        <f>E30*F30+E31*F31+E32*F32+E33*F33+E34*F34+E35*F35+E36*F36+E37*F37+E38*F38+E39*F39+E40*F40+E41*F41+E42*F42</f>
        <v>2200</v>
      </c>
      <c r="H24" s="34"/>
      <c r="I24" s="35"/>
    </row>
    <row r="25" spans="2:9" s="7" customFormat="1" ht="18.5" customHeight="1" thickTop="1" x14ac:dyDescent="0.55000000000000004">
      <c r="B25" s="33"/>
      <c r="C25" s="36"/>
      <c r="D25" s="34"/>
      <c r="E25" s="68" t="s">
        <v>53</v>
      </c>
      <c r="F25" s="69"/>
      <c r="G25" s="50">
        <v>2200</v>
      </c>
      <c r="H25" s="34"/>
      <c r="I25" s="35"/>
    </row>
    <row r="26" spans="2:9" s="7" customFormat="1" ht="18.5" customHeight="1" x14ac:dyDescent="0.55000000000000004">
      <c r="B26" s="33"/>
      <c r="C26" s="36"/>
      <c r="D26" s="70" t="s">
        <v>54</v>
      </c>
      <c r="E26" s="71"/>
      <c r="F26" s="72"/>
      <c r="G26" s="51">
        <v>117.5</v>
      </c>
      <c r="H26" s="34"/>
      <c r="I26" s="35"/>
    </row>
    <row r="27" spans="2:9" s="7" customFormat="1" ht="18.5" customHeight="1" x14ac:dyDescent="0.55000000000000004">
      <c r="B27" s="33"/>
      <c r="C27" s="36"/>
      <c r="D27" s="70" t="s">
        <v>55</v>
      </c>
      <c r="E27" s="71"/>
      <c r="F27" s="72"/>
      <c r="G27" s="51">
        <v>117.5</v>
      </c>
      <c r="H27" s="34"/>
      <c r="I27" s="35"/>
    </row>
    <row r="28" spans="2:9" s="7" customFormat="1" ht="10.5" customHeight="1" x14ac:dyDescent="0.55000000000000004">
      <c r="B28" s="33"/>
      <c r="C28" s="34"/>
      <c r="D28" s="34"/>
      <c r="E28" s="34"/>
      <c r="F28" s="34"/>
      <c r="G28" s="34"/>
      <c r="H28" s="34"/>
      <c r="I28" s="35"/>
    </row>
    <row r="29" spans="2:9" s="8" customFormat="1" ht="40.75" customHeight="1" x14ac:dyDescent="0.55000000000000004">
      <c r="B29" s="39"/>
      <c r="C29" s="9" t="s">
        <v>5</v>
      </c>
      <c r="D29" s="10" t="s">
        <v>6</v>
      </c>
      <c r="E29" s="11" t="s">
        <v>7</v>
      </c>
      <c r="F29" s="9" t="s">
        <v>8</v>
      </c>
      <c r="G29" s="11" t="s">
        <v>9</v>
      </c>
      <c r="H29" s="36"/>
      <c r="I29" s="40"/>
    </row>
    <row r="30" spans="2:9" s="7" customFormat="1" ht="18.649999999999999" customHeight="1" x14ac:dyDescent="0.55000000000000004">
      <c r="B30" s="33"/>
      <c r="C30" s="12" t="s">
        <v>10</v>
      </c>
      <c r="D30" s="15">
        <f>G27</f>
        <v>117.5</v>
      </c>
      <c r="E30" s="16">
        <f>G25</f>
        <v>2200</v>
      </c>
      <c r="F30" s="16">
        <v>1</v>
      </c>
      <c r="G30" s="16">
        <f>(G26-D30)*E30*F30</f>
        <v>0</v>
      </c>
      <c r="H30" s="34"/>
      <c r="I30" s="35"/>
    </row>
    <row r="31" spans="2:9" s="7" customFormat="1" ht="18" customHeight="1" x14ac:dyDescent="0.55000000000000004">
      <c r="B31" s="33"/>
      <c r="C31" s="12" t="s">
        <v>11</v>
      </c>
      <c r="D31" s="13"/>
      <c r="E31" s="14"/>
      <c r="F31" s="14"/>
      <c r="G31" s="12">
        <f t="shared" ref="G31:G42" si="0">($G$26-D31)*E31*F31</f>
        <v>0</v>
      </c>
      <c r="H31" s="34"/>
      <c r="I31" s="35"/>
    </row>
    <row r="32" spans="2:9" s="7" customFormat="1" ht="18.649999999999999" customHeight="1" x14ac:dyDescent="0.55000000000000004">
      <c r="B32" s="33"/>
      <c r="C32" s="12" t="s">
        <v>12</v>
      </c>
      <c r="D32" s="13"/>
      <c r="E32" s="14"/>
      <c r="F32" s="14"/>
      <c r="G32" s="12">
        <f t="shared" si="0"/>
        <v>0</v>
      </c>
      <c r="H32" s="34"/>
      <c r="I32" s="35"/>
    </row>
    <row r="33" spans="2:9" s="7" customFormat="1" ht="18.649999999999999" customHeight="1" x14ac:dyDescent="0.55000000000000004">
      <c r="B33" s="33"/>
      <c r="C33" s="12" t="s">
        <v>13</v>
      </c>
      <c r="D33" s="13"/>
      <c r="E33" s="14"/>
      <c r="F33" s="14"/>
      <c r="G33" s="12">
        <f t="shared" si="0"/>
        <v>0</v>
      </c>
      <c r="H33" s="34"/>
      <c r="I33" s="35"/>
    </row>
    <row r="34" spans="2:9" s="7" customFormat="1" ht="18.649999999999999" customHeight="1" x14ac:dyDescent="0.55000000000000004">
      <c r="B34" s="33"/>
      <c r="C34" s="12" t="s">
        <v>14</v>
      </c>
      <c r="D34" s="13"/>
      <c r="E34" s="14"/>
      <c r="F34" s="14"/>
      <c r="G34" s="12">
        <f t="shared" si="0"/>
        <v>0</v>
      </c>
      <c r="H34" s="34"/>
      <c r="I34" s="35"/>
    </row>
    <row r="35" spans="2:9" s="7" customFormat="1" ht="18.649999999999999" customHeight="1" x14ac:dyDescent="0.55000000000000004">
      <c r="B35" s="33"/>
      <c r="C35" s="12" t="s">
        <v>15</v>
      </c>
      <c r="D35" s="13"/>
      <c r="E35" s="14"/>
      <c r="F35" s="14"/>
      <c r="G35" s="12">
        <f t="shared" si="0"/>
        <v>0</v>
      </c>
      <c r="H35" s="34"/>
      <c r="I35" s="35"/>
    </row>
    <row r="36" spans="2:9" s="7" customFormat="1" ht="18.649999999999999" customHeight="1" x14ac:dyDescent="0.55000000000000004">
      <c r="B36" s="33"/>
      <c r="C36" s="12" t="s">
        <v>16</v>
      </c>
      <c r="D36" s="13"/>
      <c r="E36" s="14"/>
      <c r="F36" s="14"/>
      <c r="G36" s="12">
        <f t="shared" si="0"/>
        <v>0</v>
      </c>
      <c r="H36" s="34"/>
      <c r="I36" s="35"/>
    </row>
    <row r="37" spans="2:9" s="7" customFormat="1" ht="18.649999999999999" customHeight="1" x14ac:dyDescent="0.55000000000000004">
      <c r="B37" s="33"/>
      <c r="C37" s="12" t="s">
        <v>17</v>
      </c>
      <c r="D37" s="13"/>
      <c r="E37" s="14"/>
      <c r="F37" s="14"/>
      <c r="G37" s="12">
        <f t="shared" si="0"/>
        <v>0</v>
      </c>
      <c r="H37" s="34"/>
      <c r="I37" s="35"/>
    </row>
    <row r="38" spans="2:9" s="7" customFormat="1" ht="18.649999999999999" customHeight="1" x14ac:dyDescent="0.55000000000000004">
      <c r="B38" s="33"/>
      <c r="C38" s="12" t="s">
        <v>18</v>
      </c>
      <c r="D38" s="13"/>
      <c r="E38" s="14"/>
      <c r="F38" s="14"/>
      <c r="G38" s="12">
        <f t="shared" si="0"/>
        <v>0</v>
      </c>
      <c r="H38" s="34"/>
      <c r="I38" s="35"/>
    </row>
    <row r="39" spans="2:9" s="7" customFormat="1" ht="18.649999999999999" customHeight="1" x14ac:dyDescent="0.55000000000000004">
      <c r="B39" s="33"/>
      <c r="C39" s="12" t="s">
        <v>19</v>
      </c>
      <c r="D39" s="13"/>
      <c r="E39" s="14"/>
      <c r="F39" s="14"/>
      <c r="G39" s="12">
        <f t="shared" si="0"/>
        <v>0</v>
      </c>
      <c r="H39" s="34"/>
      <c r="I39" s="35"/>
    </row>
    <row r="40" spans="2:9" s="7" customFormat="1" ht="18.649999999999999" customHeight="1" x14ac:dyDescent="0.55000000000000004">
      <c r="B40" s="33"/>
      <c r="C40" s="12" t="s">
        <v>20</v>
      </c>
      <c r="D40" s="13"/>
      <c r="E40" s="14"/>
      <c r="F40" s="14"/>
      <c r="G40" s="12">
        <f t="shared" si="0"/>
        <v>0</v>
      </c>
      <c r="H40" s="34"/>
      <c r="I40" s="35"/>
    </row>
    <row r="41" spans="2:9" s="7" customFormat="1" ht="18.649999999999999" customHeight="1" x14ac:dyDescent="0.55000000000000004">
      <c r="B41" s="33"/>
      <c r="C41" s="12" t="s">
        <v>21</v>
      </c>
      <c r="D41" s="13"/>
      <c r="E41" s="14"/>
      <c r="F41" s="14"/>
      <c r="G41" s="12">
        <f t="shared" si="0"/>
        <v>0</v>
      </c>
      <c r="H41" s="34"/>
      <c r="I41" s="35"/>
    </row>
    <row r="42" spans="2:9" s="7" customFormat="1" ht="18.649999999999999" customHeight="1" x14ac:dyDescent="0.55000000000000004">
      <c r="B42" s="33"/>
      <c r="C42" s="12" t="s">
        <v>22</v>
      </c>
      <c r="D42" s="13"/>
      <c r="E42" s="14"/>
      <c r="F42" s="14"/>
      <c r="G42" s="12">
        <f t="shared" si="0"/>
        <v>0</v>
      </c>
      <c r="H42" s="34"/>
      <c r="I42" s="35"/>
    </row>
    <row r="43" spans="2:9" s="7" customFormat="1" ht="18.649999999999999" customHeight="1" x14ac:dyDescent="0.55000000000000004">
      <c r="B43" s="33"/>
      <c r="C43" s="17" t="s">
        <v>23</v>
      </c>
      <c r="D43" s="18"/>
      <c r="E43" s="18"/>
      <c r="F43" s="19"/>
      <c r="G43" s="12">
        <f>IF(G24&lt;=G25,0,SUM(G30:G42))</f>
        <v>0</v>
      </c>
      <c r="H43" s="34"/>
      <c r="I43" s="35"/>
    </row>
    <row r="44" spans="2:9" s="7" customFormat="1" ht="18.649999999999999" customHeight="1" x14ac:dyDescent="0.55000000000000004">
      <c r="B44" s="33"/>
      <c r="C44" s="17" t="s">
        <v>24</v>
      </c>
      <c r="D44" s="18"/>
      <c r="E44" s="18"/>
      <c r="F44" s="19"/>
      <c r="G44" s="20">
        <f>ROUND(G43/G24,1)</f>
        <v>0</v>
      </c>
      <c r="H44" s="34"/>
      <c r="I44" s="35"/>
    </row>
    <row r="45" spans="2:9" s="7" customFormat="1" ht="18.649999999999999" customHeight="1" x14ac:dyDescent="0.55000000000000004">
      <c r="B45" s="33"/>
      <c r="C45" s="17" t="s">
        <v>25</v>
      </c>
      <c r="D45" s="18"/>
      <c r="E45" s="18"/>
      <c r="F45" s="19"/>
      <c r="G45" s="12">
        <f>IF(G24&lt;=G25,0,ROUND((((227.6/2)+G44)/227.6)*G24,0))</f>
        <v>0</v>
      </c>
      <c r="H45" s="34"/>
      <c r="I45" s="35"/>
    </row>
    <row r="46" spans="2:9" s="7" customFormat="1" ht="18.649999999999999" customHeight="1" x14ac:dyDescent="0.55000000000000004">
      <c r="B46" s="33"/>
      <c r="C46" s="17" t="s">
        <v>26</v>
      </c>
      <c r="D46" s="18"/>
      <c r="E46" s="18"/>
      <c r="F46" s="19"/>
      <c r="G46" s="12">
        <f>IF(G24&lt;=G25,0,ROUND((((227.6/2)-G44)/227.6)*G24,0))</f>
        <v>0</v>
      </c>
      <c r="H46" s="34"/>
      <c r="I46" s="35"/>
    </row>
    <row r="47" spans="2:9" s="7" customFormat="1" ht="10" customHeight="1" x14ac:dyDescent="0.55000000000000004">
      <c r="B47" s="33"/>
      <c r="C47" s="34"/>
      <c r="D47" s="34"/>
      <c r="E47" s="34"/>
      <c r="F47" s="34"/>
      <c r="G47" s="34"/>
      <c r="H47" s="34"/>
      <c r="I47" s="35"/>
    </row>
    <row r="48" spans="2:9" ht="18.649999999999999" customHeight="1" x14ac:dyDescent="0.55000000000000004">
      <c r="B48" s="28"/>
      <c r="C48" s="21" t="s">
        <v>27</v>
      </c>
      <c r="D48" s="22"/>
      <c r="E48" s="22"/>
      <c r="F48" s="23"/>
      <c r="G48" s="24">
        <f>IF(G24&lt;=G25,0,ROUND((G45-G46)/G24,3))</f>
        <v>0</v>
      </c>
      <c r="H48" s="29"/>
      <c r="I48" s="31"/>
    </row>
    <row r="49" spans="2:9" ht="10" customHeight="1" thickBot="1" x14ac:dyDescent="0.6">
      <c r="B49" s="28"/>
      <c r="C49" s="29"/>
      <c r="D49" s="29"/>
      <c r="E49" s="29"/>
      <c r="F49" s="29"/>
      <c r="G49" s="29"/>
      <c r="H49" s="29"/>
      <c r="I49" s="31"/>
    </row>
    <row r="50" spans="2:9" ht="29" customHeight="1" thickTop="1" thickBot="1" x14ac:dyDescent="0.6">
      <c r="B50" s="28"/>
      <c r="C50" s="60" t="s">
        <v>28</v>
      </c>
      <c r="D50" s="61"/>
      <c r="E50" s="25"/>
      <c r="F50" s="25"/>
      <c r="G50" s="26" t="str">
        <f>IF(G24&lt;=G25," ",IF(G48&gt;0.1,"×",IF(G48&lt;(-0.1),"×","○")))</f>
        <v xml:space="preserve"> </v>
      </c>
      <c r="H50" s="29"/>
      <c r="I50" s="31"/>
    </row>
    <row r="51" spans="2:9" ht="10" customHeight="1" thickTop="1" thickBot="1" x14ac:dyDescent="0.6">
      <c r="B51" s="41"/>
      <c r="C51" s="42"/>
      <c r="D51" s="42"/>
      <c r="E51" s="42"/>
      <c r="F51" s="42"/>
      <c r="G51" s="42"/>
      <c r="H51" s="42"/>
      <c r="I51" s="43"/>
    </row>
    <row r="52" spans="2:9" ht="13" customHeight="1" x14ac:dyDescent="0.55000000000000004"/>
  </sheetData>
  <mergeCells count="6">
    <mergeCell ref="C50:D50"/>
    <mergeCell ref="B2:I2"/>
    <mergeCell ref="E24:F24"/>
    <mergeCell ref="E25:F25"/>
    <mergeCell ref="D26:F26"/>
    <mergeCell ref="D27:F27"/>
  </mergeCells>
  <phoneticPr fontId="2"/>
  <printOptions horizontalCentered="1"/>
  <pageMargins left="0.23622047244094491" right="0.23622047244094491" top="0.35433070866141736" bottom="0.35433070866141736" header="0.31496062992125984" footer="0.31496062992125984"/>
  <pageSetup paperSize="9" scale="9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1F91C-8EBA-466B-8CB5-DB69C859119F}">
  <sheetPr>
    <pageSetUpPr fitToPage="1"/>
  </sheetPr>
  <dimension ref="B1:J51"/>
  <sheetViews>
    <sheetView zoomScaleNormal="100" zoomScaleSheetLayoutView="85" workbookViewId="0">
      <selection activeCell="B2" sqref="B2:I2"/>
    </sheetView>
  </sheetViews>
  <sheetFormatPr defaultColWidth="8.1640625" defaultRowHeight="13" x14ac:dyDescent="0.55000000000000004"/>
  <cols>
    <col min="1" max="1" width="2.83203125" style="1" customWidth="1"/>
    <col min="2" max="2" width="7.5" style="1" customWidth="1"/>
    <col min="3" max="3" width="12.9140625" style="1" customWidth="1"/>
    <col min="4" max="4" width="10.25" style="1" customWidth="1"/>
    <col min="5" max="5" width="10.6640625" style="1" customWidth="1"/>
    <col min="6" max="6" width="7.75" style="1" customWidth="1"/>
    <col min="7" max="7" width="11.9140625" style="1" customWidth="1"/>
    <col min="8" max="8" width="9.9140625" style="1" customWidth="1"/>
    <col min="9" max="9" width="9.58203125" style="1" customWidth="1"/>
    <col min="10" max="10" width="10.83203125" style="1" customWidth="1"/>
    <col min="11" max="11" width="12.33203125" style="1" bestFit="1" customWidth="1"/>
    <col min="12" max="256" width="8.1640625" style="1"/>
    <col min="257" max="257" width="2.83203125" style="1" customWidth="1"/>
    <col min="258" max="258" width="7.5" style="1" customWidth="1"/>
    <col min="259" max="259" width="12.9140625" style="1" customWidth="1"/>
    <col min="260" max="260" width="10.25" style="1" customWidth="1"/>
    <col min="261" max="261" width="10.6640625" style="1" customWidth="1"/>
    <col min="262" max="262" width="7.75" style="1" customWidth="1"/>
    <col min="263" max="263" width="11.9140625" style="1" customWidth="1"/>
    <col min="264" max="264" width="9.9140625" style="1" customWidth="1"/>
    <col min="265" max="265" width="9.58203125" style="1" customWidth="1"/>
    <col min="266" max="266" width="10.83203125" style="1" customWidth="1"/>
    <col min="267" max="267" width="12.33203125" style="1" bestFit="1" customWidth="1"/>
    <col min="268" max="512" width="8.1640625" style="1"/>
    <col min="513" max="513" width="2.83203125" style="1" customWidth="1"/>
    <col min="514" max="514" width="7.5" style="1" customWidth="1"/>
    <col min="515" max="515" width="12.9140625" style="1" customWidth="1"/>
    <col min="516" max="516" width="10.25" style="1" customWidth="1"/>
    <col min="517" max="517" width="10.6640625" style="1" customWidth="1"/>
    <col min="518" max="518" width="7.75" style="1" customWidth="1"/>
    <col min="519" max="519" width="11.9140625" style="1" customWidth="1"/>
    <col min="520" max="520" width="9.9140625" style="1" customWidth="1"/>
    <col min="521" max="521" width="9.58203125" style="1" customWidth="1"/>
    <col min="522" max="522" width="10.83203125" style="1" customWidth="1"/>
    <col min="523" max="523" width="12.33203125" style="1" bestFit="1" customWidth="1"/>
    <col min="524" max="768" width="8.1640625" style="1"/>
    <col min="769" max="769" width="2.83203125" style="1" customWidth="1"/>
    <col min="770" max="770" width="7.5" style="1" customWidth="1"/>
    <col min="771" max="771" width="12.9140625" style="1" customWidth="1"/>
    <col min="772" max="772" width="10.25" style="1" customWidth="1"/>
    <col min="773" max="773" width="10.6640625" style="1" customWidth="1"/>
    <col min="774" max="774" width="7.75" style="1" customWidth="1"/>
    <col min="775" max="775" width="11.9140625" style="1" customWidth="1"/>
    <col min="776" max="776" width="9.9140625" style="1" customWidth="1"/>
    <col min="777" max="777" width="9.58203125" style="1" customWidth="1"/>
    <col min="778" max="778" width="10.83203125" style="1" customWidth="1"/>
    <col min="779" max="779" width="12.33203125" style="1" bestFit="1" customWidth="1"/>
    <col min="780" max="1024" width="8.1640625" style="1"/>
    <col min="1025" max="1025" width="2.83203125" style="1" customWidth="1"/>
    <col min="1026" max="1026" width="7.5" style="1" customWidth="1"/>
    <col min="1027" max="1027" width="12.9140625" style="1" customWidth="1"/>
    <col min="1028" max="1028" width="10.25" style="1" customWidth="1"/>
    <col min="1029" max="1029" width="10.6640625" style="1" customWidth="1"/>
    <col min="1030" max="1030" width="7.75" style="1" customWidth="1"/>
    <col min="1031" max="1031" width="11.9140625" style="1" customWidth="1"/>
    <col min="1032" max="1032" width="9.9140625" style="1" customWidth="1"/>
    <col min="1033" max="1033" width="9.58203125" style="1" customWidth="1"/>
    <col min="1034" max="1034" width="10.83203125" style="1" customWidth="1"/>
    <col min="1035" max="1035" width="12.33203125" style="1" bestFit="1" customWidth="1"/>
    <col min="1036" max="1280" width="8.1640625" style="1"/>
    <col min="1281" max="1281" width="2.83203125" style="1" customWidth="1"/>
    <col min="1282" max="1282" width="7.5" style="1" customWidth="1"/>
    <col min="1283" max="1283" width="12.9140625" style="1" customWidth="1"/>
    <col min="1284" max="1284" width="10.25" style="1" customWidth="1"/>
    <col min="1285" max="1285" width="10.6640625" style="1" customWidth="1"/>
    <col min="1286" max="1286" width="7.75" style="1" customWidth="1"/>
    <col min="1287" max="1287" width="11.9140625" style="1" customWidth="1"/>
    <col min="1288" max="1288" width="9.9140625" style="1" customWidth="1"/>
    <col min="1289" max="1289" width="9.58203125" style="1" customWidth="1"/>
    <col min="1290" max="1290" width="10.83203125" style="1" customWidth="1"/>
    <col min="1291" max="1291" width="12.33203125" style="1" bestFit="1" customWidth="1"/>
    <col min="1292" max="1536" width="8.1640625" style="1"/>
    <col min="1537" max="1537" width="2.83203125" style="1" customWidth="1"/>
    <col min="1538" max="1538" width="7.5" style="1" customWidth="1"/>
    <col min="1539" max="1539" width="12.9140625" style="1" customWidth="1"/>
    <col min="1540" max="1540" width="10.25" style="1" customWidth="1"/>
    <col min="1541" max="1541" width="10.6640625" style="1" customWidth="1"/>
    <col min="1542" max="1542" width="7.75" style="1" customWidth="1"/>
    <col min="1543" max="1543" width="11.9140625" style="1" customWidth="1"/>
    <col min="1544" max="1544" width="9.9140625" style="1" customWidth="1"/>
    <col min="1545" max="1545" width="9.58203125" style="1" customWidth="1"/>
    <col min="1546" max="1546" width="10.83203125" style="1" customWidth="1"/>
    <col min="1547" max="1547" width="12.33203125" style="1" bestFit="1" customWidth="1"/>
    <col min="1548" max="1792" width="8.1640625" style="1"/>
    <col min="1793" max="1793" width="2.83203125" style="1" customWidth="1"/>
    <col min="1794" max="1794" width="7.5" style="1" customWidth="1"/>
    <col min="1795" max="1795" width="12.9140625" style="1" customWidth="1"/>
    <col min="1796" max="1796" width="10.25" style="1" customWidth="1"/>
    <col min="1797" max="1797" width="10.6640625" style="1" customWidth="1"/>
    <col min="1798" max="1798" width="7.75" style="1" customWidth="1"/>
    <col min="1799" max="1799" width="11.9140625" style="1" customWidth="1"/>
    <col min="1800" max="1800" width="9.9140625" style="1" customWidth="1"/>
    <col min="1801" max="1801" width="9.58203125" style="1" customWidth="1"/>
    <col min="1802" max="1802" width="10.83203125" style="1" customWidth="1"/>
    <col min="1803" max="1803" width="12.33203125" style="1" bestFit="1" customWidth="1"/>
    <col min="1804" max="2048" width="8.1640625" style="1"/>
    <col min="2049" max="2049" width="2.83203125" style="1" customWidth="1"/>
    <col min="2050" max="2050" width="7.5" style="1" customWidth="1"/>
    <col min="2051" max="2051" width="12.9140625" style="1" customWidth="1"/>
    <col min="2052" max="2052" width="10.25" style="1" customWidth="1"/>
    <col min="2053" max="2053" width="10.6640625" style="1" customWidth="1"/>
    <col min="2054" max="2054" width="7.75" style="1" customWidth="1"/>
    <col min="2055" max="2055" width="11.9140625" style="1" customWidth="1"/>
    <col min="2056" max="2056" width="9.9140625" style="1" customWidth="1"/>
    <col min="2057" max="2057" width="9.58203125" style="1" customWidth="1"/>
    <col min="2058" max="2058" width="10.83203125" style="1" customWidth="1"/>
    <col min="2059" max="2059" width="12.33203125" style="1" bestFit="1" customWidth="1"/>
    <col min="2060" max="2304" width="8.1640625" style="1"/>
    <col min="2305" max="2305" width="2.83203125" style="1" customWidth="1"/>
    <col min="2306" max="2306" width="7.5" style="1" customWidth="1"/>
    <col min="2307" max="2307" width="12.9140625" style="1" customWidth="1"/>
    <col min="2308" max="2308" width="10.25" style="1" customWidth="1"/>
    <col min="2309" max="2309" width="10.6640625" style="1" customWidth="1"/>
    <col min="2310" max="2310" width="7.75" style="1" customWidth="1"/>
    <col min="2311" max="2311" width="11.9140625" style="1" customWidth="1"/>
    <col min="2312" max="2312" width="9.9140625" style="1" customWidth="1"/>
    <col min="2313" max="2313" width="9.58203125" style="1" customWidth="1"/>
    <col min="2314" max="2314" width="10.83203125" style="1" customWidth="1"/>
    <col min="2315" max="2315" width="12.33203125" style="1" bestFit="1" customWidth="1"/>
    <col min="2316" max="2560" width="8.1640625" style="1"/>
    <col min="2561" max="2561" width="2.83203125" style="1" customWidth="1"/>
    <col min="2562" max="2562" width="7.5" style="1" customWidth="1"/>
    <col min="2563" max="2563" width="12.9140625" style="1" customWidth="1"/>
    <col min="2564" max="2564" width="10.25" style="1" customWidth="1"/>
    <col min="2565" max="2565" width="10.6640625" style="1" customWidth="1"/>
    <col min="2566" max="2566" width="7.75" style="1" customWidth="1"/>
    <col min="2567" max="2567" width="11.9140625" style="1" customWidth="1"/>
    <col min="2568" max="2568" width="9.9140625" style="1" customWidth="1"/>
    <col min="2569" max="2569" width="9.58203125" style="1" customWidth="1"/>
    <col min="2570" max="2570" width="10.83203125" style="1" customWidth="1"/>
    <col min="2571" max="2571" width="12.33203125" style="1" bestFit="1" customWidth="1"/>
    <col min="2572" max="2816" width="8.1640625" style="1"/>
    <col min="2817" max="2817" width="2.83203125" style="1" customWidth="1"/>
    <col min="2818" max="2818" width="7.5" style="1" customWidth="1"/>
    <col min="2819" max="2819" width="12.9140625" style="1" customWidth="1"/>
    <col min="2820" max="2820" width="10.25" style="1" customWidth="1"/>
    <col min="2821" max="2821" width="10.6640625" style="1" customWidth="1"/>
    <col min="2822" max="2822" width="7.75" style="1" customWidth="1"/>
    <col min="2823" max="2823" width="11.9140625" style="1" customWidth="1"/>
    <col min="2824" max="2824" width="9.9140625" style="1" customWidth="1"/>
    <col min="2825" max="2825" width="9.58203125" style="1" customWidth="1"/>
    <col min="2826" max="2826" width="10.83203125" style="1" customWidth="1"/>
    <col min="2827" max="2827" width="12.33203125" style="1" bestFit="1" customWidth="1"/>
    <col min="2828" max="3072" width="8.1640625" style="1"/>
    <col min="3073" max="3073" width="2.83203125" style="1" customWidth="1"/>
    <col min="3074" max="3074" width="7.5" style="1" customWidth="1"/>
    <col min="3075" max="3075" width="12.9140625" style="1" customWidth="1"/>
    <col min="3076" max="3076" width="10.25" style="1" customWidth="1"/>
    <col min="3077" max="3077" width="10.6640625" style="1" customWidth="1"/>
    <col min="3078" max="3078" width="7.75" style="1" customWidth="1"/>
    <col min="3079" max="3079" width="11.9140625" style="1" customWidth="1"/>
    <col min="3080" max="3080" width="9.9140625" style="1" customWidth="1"/>
    <col min="3081" max="3081" width="9.58203125" style="1" customWidth="1"/>
    <col min="3082" max="3082" width="10.83203125" style="1" customWidth="1"/>
    <col min="3083" max="3083" width="12.33203125" style="1" bestFit="1" customWidth="1"/>
    <col min="3084" max="3328" width="8.1640625" style="1"/>
    <col min="3329" max="3329" width="2.83203125" style="1" customWidth="1"/>
    <col min="3330" max="3330" width="7.5" style="1" customWidth="1"/>
    <col min="3331" max="3331" width="12.9140625" style="1" customWidth="1"/>
    <col min="3332" max="3332" width="10.25" style="1" customWidth="1"/>
    <col min="3333" max="3333" width="10.6640625" style="1" customWidth="1"/>
    <col min="3334" max="3334" width="7.75" style="1" customWidth="1"/>
    <col min="3335" max="3335" width="11.9140625" style="1" customWidth="1"/>
    <col min="3336" max="3336" width="9.9140625" style="1" customWidth="1"/>
    <col min="3337" max="3337" width="9.58203125" style="1" customWidth="1"/>
    <col min="3338" max="3338" width="10.83203125" style="1" customWidth="1"/>
    <col min="3339" max="3339" width="12.33203125" style="1" bestFit="1" customWidth="1"/>
    <col min="3340" max="3584" width="8.1640625" style="1"/>
    <col min="3585" max="3585" width="2.83203125" style="1" customWidth="1"/>
    <col min="3586" max="3586" width="7.5" style="1" customWidth="1"/>
    <col min="3587" max="3587" width="12.9140625" style="1" customWidth="1"/>
    <col min="3588" max="3588" width="10.25" style="1" customWidth="1"/>
    <col min="3589" max="3589" width="10.6640625" style="1" customWidth="1"/>
    <col min="3590" max="3590" width="7.75" style="1" customWidth="1"/>
    <col min="3591" max="3591" width="11.9140625" style="1" customWidth="1"/>
    <col min="3592" max="3592" width="9.9140625" style="1" customWidth="1"/>
    <col min="3593" max="3593" width="9.58203125" style="1" customWidth="1"/>
    <col min="3594" max="3594" width="10.83203125" style="1" customWidth="1"/>
    <col min="3595" max="3595" width="12.33203125" style="1" bestFit="1" customWidth="1"/>
    <col min="3596" max="3840" width="8.1640625" style="1"/>
    <col min="3841" max="3841" width="2.83203125" style="1" customWidth="1"/>
    <col min="3842" max="3842" width="7.5" style="1" customWidth="1"/>
    <col min="3843" max="3843" width="12.9140625" style="1" customWidth="1"/>
    <col min="3844" max="3844" width="10.25" style="1" customWidth="1"/>
    <col min="3845" max="3845" width="10.6640625" style="1" customWidth="1"/>
    <col min="3846" max="3846" width="7.75" style="1" customWidth="1"/>
    <col min="3847" max="3847" width="11.9140625" style="1" customWidth="1"/>
    <col min="3848" max="3848" width="9.9140625" style="1" customWidth="1"/>
    <col min="3849" max="3849" width="9.58203125" style="1" customWidth="1"/>
    <col min="3850" max="3850" width="10.83203125" style="1" customWidth="1"/>
    <col min="3851" max="3851" width="12.33203125" style="1" bestFit="1" customWidth="1"/>
    <col min="3852" max="4096" width="8.1640625" style="1"/>
    <col min="4097" max="4097" width="2.83203125" style="1" customWidth="1"/>
    <col min="4098" max="4098" width="7.5" style="1" customWidth="1"/>
    <col min="4099" max="4099" width="12.9140625" style="1" customWidth="1"/>
    <col min="4100" max="4100" width="10.25" style="1" customWidth="1"/>
    <col min="4101" max="4101" width="10.6640625" style="1" customWidth="1"/>
    <col min="4102" max="4102" width="7.75" style="1" customWidth="1"/>
    <col min="4103" max="4103" width="11.9140625" style="1" customWidth="1"/>
    <col min="4104" max="4104" width="9.9140625" style="1" customWidth="1"/>
    <col min="4105" max="4105" width="9.58203125" style="1" customWidth="1"/>
    <col min="4106" max="4106" width="10.83203125" style="1" customWidth="1"/>
    <col min="4107" max="4107" width="12.33203125" style="1" bestFit="1" customWidth="1"/>
    <col min="4108" max="4352" width="8.1640625" style="1"/>
    <col min="4353" max="4353" width="2.83203125" style="1" customWidth="1"/>
    <col min="4354" max="4354" width="7.5" style="1" customWidth="1"/>
    <col min="4355" max="4355" width="12.9140625" style="1" customWidth="1"/>
    <col min="4356" max="4356" width="10.25" style="1" customWidth="1"/>
    <col min="4357" max="4357" width="10.6640625" style="1" customWidth="1"/>
    <col min="4358" max="4358" width="7.75" style="1" customWidth="1"/>
    <col min="4359" max="4359" width="11.9140625" style="1" customWidth="1"/>
    <col min="4360" max="4360" width="9.9140625" style="1" customWidth="1"/>
    <col min="4361" max="4361" width="9.58203125" style="1" customWidth="1"/>
    <col min="4362" max="4362" width="10.83203125" style="1" customWidth="1"/>
    <col min="4363" max="4363" width="12.33203125" style="1" bestFit="1" customWidth="1"/>
    <col min="4364" max="4608" width="8.1640625" style="1"/>
    <col min="4609" max="4609" width="2.83203125" style="1" customWidth="1"/>
    <col min="4610" max="4610" width="7.5" style="1" customWidth="1"/>
    <col min="4611" max="4611" width="12.9140625" style="1" customWidth="1"/>
    <col min="4612" max="4612" width="10.25" style="1" customWidth="1"/>
    <col min="4613" max="4613" width="10.6640625" style="1" customWidth="1"/>
    <col min="4614" max="4614" width="7.75" style="1" customWidth="1"/>
    <col min="4615" max="4615" width="11.9140625" style="1" customWidth="1"/>
    <col min="4616" max="4616" width="9.9140625" style="1" customWidth="1"/>
    <col min="4617" max="4617" width="9.58203125" style="1" customWidth="1"/>
    <col min="4618" max="4618" width="10.83203125" style="1" customWidth="1"/>
    <col min="4619" max="4619" width="12.33203125" style="1" bestFit="1" customWidth="1"/>
    <col min="4620" max="4864" width="8.1640625" style="1"/>
    <col min="4865" max="4865" width="2.83203125" style="1" customWidth="1"/>
    <col min="4866" max="4866" width="7.5" style="1" customWidth="1"/>
    <col min="4867" max="4867" width="12.9140625" style="1" customWidth="1"/>
    <col min="4868" max="4868" width="10.25" style="1" customWidth="1"/>
    <col min="4869" max="4869" width="10.6640625" style="1" customWidth="1"/>
    <col min="4870" max="4870" width="7.75" style="1" customWidth="1"/>
    <col min="4871" max="4871" width="11.9140625" style="1" customWidth="1"/>
    <col min="4872" max="4872" width="9.9140625" style="1" customWidth="1"/>
    <col min="4873" max="4873" width="9.58203125" style="1" customWidth="1"/>
    <col min="4874" max="4874" width="10.83203125" style="1" customWidth="1"/>
    <col min="4875" max="4875" width="12.33203125" style="1" bestFit="1" customWidth="1"/>
    <col min="4876" max="5120" width="8.1640625" style="1"/>
    <col min="5121" max="5121" width="2.83203125" style="1" customWidth="1"/>
    <col min="5122" max="5122" width="7.5" style="1" customWidth="1"/>
    <col min="5123" max="5123" width="12.9140625" style="1" customWidth="1"/>
    <col min="5124" max="5124" width="10.25" style="1" customWidth="1"/>
    <col min="5125" max="5125" width="10.6640625" style="1" customWidth="1"/>
    <col min="5126" max="5126" width="7.75" style="1" customWidth="1"/>
    <col min="5127" max="5127" width="11.9140625" style="1" customWidth="1"/>
    <col min="5128" max="5128" width="9.9140625" style="1" customWidth="1"/>
    <col min="5129" max="5129" width="9.58203125" style="1" customWidth="1"/>
    <col min="5130" max="5130" width="10.83203125" style="1" customWidth="1"/>
    <col min="5131" max="5131" width="12.33203125" style="1" bestFit="1" customWidth="1"/>
    <col min="5132" max="5376" width="8.1640625" style="1"/>
    <col min="5377" max="5377" width="2.83203125" style="1" customWidth="1"/>
    <col min="5378" max="5378" width="7.5" style="1" customWidth="1"/>
    <col min="5379" max="5379" width="12.9140625" style="1" customWidth="1"/>
    <col min="5380" max="5380" width="10.25" style="1" customWidth="1"/>
    <col min="5381" max="5381" width="10.6640625" style="1" customWidth="1"/>
    <col min="5382" max="5382" width="7.75" style="1" customWidth="1"/>
    <col min="5383" max="5383" width="11.9140625" style="1" customWidth="1"/>
    <col min="5384" max="5384" width="9.9140625" style="1" customWidth="1"/>
    <col min="5385" max="5385" width="9.58203125" style="1" customWidth="1"/>
    <col min="5386" max="5386" width="10.83203125" style="1" customWidth="1"/>
    <col min="5387" max="5387" width="12.33203125" style="1" bestFit="1" customWidth="1"/>
    <col min="5388" max="5632" width="8.1640625" style="1"/>
    <col min="5633" max="5633" width="2.83203125" style="1" customWidth="1"/>
    <col min="5634" max="5634" width="7.5" style="1" customWidth="1"/>
    <col min="5635" max="5635" width="12.9140625" style="1" customWidth="1"/>
    <col min="5636" max="5636" width="10.25" style="1" customWidth="1"/>
    <col min="5637" max="5637" width="10.6640625" style="1" customWidth="1"/>
    <col min="5638" max="5638" width="7.75" style="1" customWidth="1"/>
    <col min="5639" max="5639" width="11.9140625" style="1" customWidth="1"/>
    <col min="5640" max="5640" width="9.9140625" style="1" customWidth="1"/>
    <col min="5641" max="5641" width="9.58203125" style="1" customWidth="1"/>
    <col min="5642" max="5642" width="10.83203125" style="1" customWidth="1"/>
    <col min="5643" max="5643" width="12.33203125" style="1" bestFit="1" customWidth="1"/>
    <col min="5644" max="5888" width="8.1640625" style="1"/>
    <col min="5889" max="5889" width="2.83203125" style="1" customWidth="1"/>
    <col min="5890" max="5890" width="7.5" style="1" customWidth="1"/>
    <col min="5891" max="5891" width="12.9140625" style="1" customWidth="1"/>
    <col min="5892" max="5892" width="10.25" style="1" customWidth="1"/>
    <col min="5893" max="5893" width="10.6640625" style="1" customWidth="1"/>
    <col min="5894" max="5894" width="7.75" style="1" customWidth="1"/>
    <col min="5895" max="5895" width="11.9140625" style="1" customWidth="1"/>
    <col min="5896" max="5896" width="9.9140625" style="1" customWidth="1"/>
    <col min="5897" max="5897" width="9.58203125" style="1" customWidth="1"/>
    <col min="5898" max="5898" width="10.83203125" style="1" customWidth="1"/>
    <col min="5899" max="5899" width="12.33203125" style="1" bestFit="1" customWidth="1"/>
    <col min="5900" max="6144" width="8.1640625" style="1"/>
    <col min="6145" max="6145" width="2.83203125" style="1" customWidth="1"/>
    <col min="6146" max="6146" width="7.5" style="1" customWidth="1"/>
    <col min="6147" max="6147" width="12.9140625" style="1" customWidth="1"/>
    <col min="6148" max="6148" width="10.25" style="1" customWidth="1"/>
    <col min="6149" max="6149" width="10.6640625" style="1" customWidth="1"/>
    <col min="6150" max="6150" width="7.75" style="1" customWidth="1"/>
    <col min="6151" max="6151" width="11.9140625" style="1" customWidth="1"/>
    <col min="6152" max="6152" width="9.9140625" style="1" customWidth="1"/>
    <col min="6153" max="6153" width="9.58203125" style="1" customWidth="1"/>
    <col min="6154" max="6154" width="10.83203125" style="1" customWidth="1"/>
    <col min="6155" max="6155" width="12.33203125" style="1" bestFit="1" customWidth="1"/>
    <col min="6156" max="6400" width="8.1640625" style="1"/>
    <col min="6401" max="6401" width="2.83203125" style="1" customWidth="1"/>
    <col min="6402" max="6402" width="7.5" style="1" customWidth="1"/>
    <col min="6403" max="6403" width="12.9140625" style="1" customWidth="1"/>
    <col min="6404" max="6404" width="10.25" style="1" customWidth="1"/>
    <col min="6405" max="6405" width="10.6640625" style="1" customWidth="1"/>
    <col min="6406" max="6406" width="7.75" style="1" customWidth="1"/>
    <col min="6407" max="6407" width="11.9140625" style="1" customWidth="1"/>
    <col min="6408" max="6408" width="9.9140625" style="1" customWidth="1"/>
    <col min="6409" max="6409" width="9.58203125" style="1" customWidth="1"/>
    <col min="6410" max="6410" width="10.83203125" style="1" customWidth="1"/>
    <col min="6411" max="6411" width="12.33203125" style="1" bestFit="1" customWidth="1"/>
    <col min="6412" max="6656" width="8.1640625" style="1"/>
    <col min="6657" max="6657" width="2.83203125" style="1" customWidth="1"/>
    <col min="6658" max="6658" width="7.5" style="1" customWidth="1"/>
    <col min="6659" max="6659" width="12.9140625" style="1" customWidth="1"/>
    <col min="6660" max="6660" width="10.25" style="1" customWidth="1"/>
    <col min="6661" max="6661" width="10.6640625" style="1" customWidth="1"/>
    <col min="6662" max="6662" width="7.75" style="1" customWidth="1"/>
    <col min="6663" max="6663" width="11.9140625" style="1" customWidth="1"/>
    <col min="6664" max="6664" width="9.9140625" style="1" customWidth="1"/>
    <col min="6665" max="6665" width="9.58203125" style="1" customWidth="1"/>
    <col min="6666" max="6666" width="10.83203125" style="1" customWidth="1"/>
    <col min="6667" max="6667" width="12.33203125" style="1" bestFit="1" customWidth="1"/>
    <col min="6668" max="6912" width="8.1640625" style="1"/>
    <col min="6913" max="6913" width="2.83203125" style="1" customWidth="1"/>
    <col min="6914" max="6914" width="7.5" style="1" customWidth="1"/>
    <col min="6915" max="6915" width="12.9140625" style="1" customWidth="1"/>
    <col min="6916" max="6916" width="10.25" style="1" customWidth="1"/>
    <col min="6917" max="6917" width="10.6640625" style="1" customWidth="1"/>
    <col min="6918" max="6918" width="7.75" style="1" customWidth="1"/>
    <col min="6919" max="6919" width="11.9140625" style="1" customWidth="1"/>
    <col min="6920" max="6920" width="9.9140625" style="1" customWidth="1"/>
    <col min="6921" max="6921" width="9.58203125" style="1" customWidth="1"/>
    <col min="6922" max="6922" width="10.83203125" style="1" customWidth="1"/>
    <col min="6923" max="6923" width="12.33203125" style="1" bestFit="1" customWidth="1"/>
    <col min="6924" max="7168" width="8.1640625" style="1"/>
    <col min="7169" max="7169" width="2.83203125" style="1" customWidth="1"/>
    <col min="7170" max="7170" width="7.5" style="1" customWidth="1"/>
    <col min="7171" max="7171" width="12.9140625" style="1" customWidth="1"/>
    <col min="7172" max="7172" width="10.25" style="1" customWidth="1"/>
    <col min="7173" max="7173" width="10.6640625" style="1" customWidth="1"/>
    <col min="7174" max="7174" width="7.75" style="1" customWidth="1"/>
    <col min="7175" max="7175" width="11.9140625" style="1" customWidth="1"/>
    <col min="7176" max="7176" width="9.9140625" style="1" customWidth="1"/>
    <col min="7177" max="7177" width="9.58203125" style="1" customWidth="1"/>
    <col min="7178" max="7178" width="10.83203125" style="1" customWidth="1"/>
    <col min="7179" max="7179" width="12.33203125" style="1" bestFit="1" customWidth="1"/>
    <col min="7180" max="7424" width="8.1640625" style="1"/>
    <col min="7425" max="7425" width="2.83203125" style="1" customWidth="1"/>
    <col min="7426" max="7426" width="7.5" style="1" customWidth="1"/>
    <col min="7427" max="7427" width="12.9140625" style="1" customWidth="1"/>
    <col min="7428" max="7428" width="10.25" style="1" customWidth="1"/>
    <col min="7429" max="7429" width="10.6640625" style="1" customWidth="1"/>
    <col min="7430" max="7430" width="7.75" style="1" customWidth="1"/>
    <col min="7431" max="7431" width="11.9140625" style="1" customWidth="1"/>
    <col min="7432" max="7432" width="9.9140625" style="1" customWidth="1"/>
    <col min="7433" max="7433" width="9.58203125" style="1" customWidth="1"/>
    <col min="7434" max="7434" width="10.83203125" style="1" customWidth="1"/>
    <col min="7435" max="7435" width="12.33203125" style="1" bestFit="1" customWidth="1"/>
    <col min="7436" max="7680" width="8.1640625" style="1"/>
    <col min="7681" max="7681" width="2.83203125" style="1" customWidth="1"/>
    <col min="7682" max="7682" width="7.5" style="1" customWidth="1"/>
    <col min="7683" max="7683" width="12.9140625" style="1" customWidth="1"/>
    <col min="7684" max="7684" width="10.25" style="1" customWidth="1"/>
    <col min="7685" max="7685" width="10.6640625" style="1" customWidth="1"/>
    <col min="7686" max="7686" width="7.75" style="1" customWidth="1"/>
    <col min="7687" max="7687" width="11.9140625" style="1" customWidth="1"/>
    <col min="7688" max="7688" width="9.9140625" style="1" customWidth="1"/>
    <col min="7689" max="7689" width="9.58203125" style="1" customWidth="1"/>
    <col min="7690" max="7690" width="10.83203125" style="1" customWidth="1"/>
    <col min="7691" max="7691" width="12.33203125" style="1" bestFit="1" customWidth="1"/>
    <col min="7692" max="7936" width="8.1640625" style="1"/>
    <col min="7937" max="7937" width="2.83203125" style="1" customWidth="1"/>
    <col min="7938" max="7938" width="7.5" style="1" customWidth="1"/>
    <col min="7939" max="7939" width="12.9140625" style="1" customWidth="1"/>
    <col min="7940" max="7940" width="10.25" style="1" customWidth="1"/>
    <col min="7941" max="7941" width="10.6640625" style="1" customWidth="1"/>
    <col min="7942" max="7942" width="7.75" style="1" customWidth="1"/>
    <col min="7943" max="7943" width="11.9140625" style="1" customWidth="1"/>
    <col min="7944" max="7944" width="9.9140625" style="1" customWidth="1"/>
    <col min="7945" max="7945" width="9.58203125" style="1" customWidth="1"/>
    <col min="7946" max="7946" width="10.83203125" style="1" customWidth="1"/>
    <col min="7947" max="7947" width="12.33203125" style="1" bestFit="1" customWidth="1"/>
    <col min="7948" max="8192" width="8.1640625" style="1"/>
    <col min="8193" max="8193" width="2.83203125" style="1" customWidth="1"/>
    <col min="8194" max="8194" width="7.5" style="1" customWidth="1"/>
    <col min="8195" max="8195" width="12.9140625" style="1" customWidth="1"/>
    <col min="8196" max="8196" width="10.25" style="1" customWidth="1"/>
    <col min="8197" max="8197" width="10.6640625" style="1" customWidth="1"/>
    <col min="8198" max="8198" width="7.75" style="1" customWidth="1"/>
    <col min="8199" max="8199" width="11.9140625" style="1" customWidth="1"/>
    <col min="8200" max="8200" width="9.9140625" style="1" customWidth="1"/>
    <col min="8201" max="8201" width="9.58203125" style="1" customWidth="1"/>
    <col min="8202" max="8202" width="10.83203125" style="1" customWidth="1"/>
    <col min="8203" max="8203" width="12.33203125" style="1" bestFit="1" customWidth="1"/>
    <col min="8204" max="8448" width="8.1640625" style="1"/>
    <col min="8449" max="8449" width="2.83203125" style="1" customWidth="1"/>
    <col min="8450" max="8450" width="7.5" style="1" customWidth="1"/>
    <col min="8451" max="8451" width="12.9140625" style="1" customWidth="1"/>
    <col min="8452" max="8452" width="10.25" style="1" customWidth="1"/>
    <col min="8453" max="8453" width="10.6640625" style="1" customWidth="1"/>
    <col min="8454" max="8454" width="7.75" style="1" customWidth="1"/>
    <col min="8455" max="8455" width="11.9140625" style="1" customWidth="1"/>
    <col min="8456" max="8456" width="9.9140625" style="1" customWidth="1"/>
    <col min="8457" max="8457" width="9.58203125" style="1" customWidth="1"/>
    <col min="8458" max="8458" width="10.83203125" style="1" customWidth="1"/>
    <col min="8459" max="8459" width="12.33203125" style="1" bestFit="1" customWidth="1"/>
    <col min="8460" max="8704" width="8.1640625" style="1"/>
    <col min="8705" max="8705" width="2.83203125" style="1" customWidth="1"/>
    <col min="8706" max="8706" width="7.5" style="1" customWidth="1"/>
    <col min="8707" max="8707" width="12.9140625" style="1" customWidth="1"/>
    <col min="8708" max="8708" width="10.25" style="1" customWidth="1"/>
    <col min="8709" max="8709" width="10.6640625" style="1" customWidth="1"/>
    <col min="8710" max="8710" width="7.75" style="1" customWidth="1"/>
    <col min="8711" max="8711" width="11.9140625" style="1" customWidth="1"/>
    <col min="8712" max="8712" width="9.9140625" style="1" customWidth="1"/>
    <col min="8713" max="8713" width="9.58203125" style="1" customWidth="1"/>
    <col min="8714" max="8714" width="10.83203125" style="1" customWidth="1"/>
    <col min="8715" max="8715" width="12.33203125" style="1" bestFit="1" customWidth="1"/>
    <col min="8716" max="8960" width="8.1640625" style="1"/>
    <col min="8961" max="8961" width="2.83203125" style="1" customWidth="1"/>
    <col min="8962" max="8962" width="7.5" style="1" customWidth="1"/>
    <col min="8963" max="8963" width="12.9140625" style="1" customWidth="1"/>
    <col min="8964" max="8964" width="10.25" style="1" customWidth="1"/>
    <col min="8965" max="8965" width="10.6640625" style="1" customWidth="1"/>
    <col min="8966" max="8966" width="7.75" style="1" customWidth="1"/>
    <col min="8967" max="8967" width="11.9140625" style="1" customWidth="1"/>
    <col min="8968" max="8968" width="9.9140625" style="1" customWidth="1"/>
    <col min="8969" max="8969" width="9.58203125" style="1" customWidth="1"/>
    <col min="8970" max="8970" width="10.83203125" style="1" customWidth="1"/>
    <col min="8971" max="8971" width="12.33203125" style="1" bestFit="1" customWidth="1"/>
    <col min="8972" max="9216" width="8.1640625" style="1"/>
    <col min="9217" max="9217" width="2.83203125" style="1" customWidth="1"/>
    <col min="9218" max="9218" width="7.5" style="1" customWidth="1"/>
    <col min="9219" max="9219" width="12.9140625" style="1" customWidth="1"/>
    <col min="9220" max="9220" width="10.25" style="1" customWidth="1"/>
    <col min="9221" max="9221" width="10.6640625" style="1" customWidth="1"/>
    <col min="9222" max="9222" width="7.75" style="1" customWidth="1"/>
    <col min="9223" max="9223" width="11.9140625" style="1" customWidth="1"/>
    <col min="9224" max="9224" width="9.9140625" style="1" customWidth="1"/>
    <col min="9225" max="9225" width="9.58203125" style="1" customWidth="1"/>
    <col min="9226" max="9226" width="10.83203125" style="1" customWidth="1"/>
    <col min="9227" max="9227" width="12.33203125" style="1" bestFit="1" customWidth="1"/>
    <col min="9228" max="9472" width="8.1640625" style="1"/>
    <col min="9473" max="9473" width="2.83203125" style="1" customWidth="1"/>
    <col min="9474" max="9474" width="7.5" style="1" customWidth="1"/>
    <col min="9475" max="9475" width="12.9140625" style="1" customWidth="1"/>
    <col min="9476" max="9476" width="10.25" style="1" customWidth="1"/>
    <col min="9477" max="9477" width="10.6640625" style="1" customWidth="1"/>
    <col min="9478" max="9478" width="7.75" style="1" customWidth="1"/>
    <col min="9479" max="9479" width="11.9140625" style="1" customWidth="1"/>
    <col min="9480" max="9480" width="9.9140625" style="1" customWidth="1"/>
    <col min="9481" max="9481" width="9.58203125" style="1" customWidth="1"/>
    <col min="9482" max="9482" width="10.83203125" style="1" customWidth="1"/>
    <col min="9483" max="9483" width="12.33203125" style="1" bestFit="1" customWidth="1"/>
    <col min="9484" max="9728" width="8.1640625" style="1"/>
    <col min="9729" max="9729" width="2.83203125" style="1" customWidth="1"/>
    <col min="9730" max="9730" width="7.5" style="1" customWidth="1"/>
    <col min="9731" max="9731" width="12.9140625" style="1" customWidth="1"/>
    <col min="9732" max="9732" width="10.25" style="1" customWidth="1"/>
    <col min="9733" max="9733" width="10.6640625" style="1" customWidth="1"/>
    <col min="9734" max="9734" width="7.75" style="1" customWidth="1"/>
    <col min="9735" max="9735" width="11.9140625" style="1" customWidth="1"/>
    <col min="9736" max="9736" width="9.9140625" style="1" customWidth="1"/>
    <col min="9737" max="9737" width="9.58203125" style="1" customWidth="1"/>
    <col min="9738" max="9738" width="10.83203125" style="1" customWidth="1"/>
    <col min="9739" max="9739" width="12.33203125" style="1" bestFit="1" customWidth="1"/>
    <col min="9740" max="9984" width="8.1640625" style="1"/>
    <col min="9985" max="9985" width="2.83203125" style="1" customWidth="1"/>
    <col min="9986" max="9986" width="7.5" style="1" customWidth="1"/>
    <col min="9987" max="9987" width="12.9140625" style="1" customWidth="1"/>
    <col min="9988" max="9988" width="10.25" style="1" customWidth="1"/>
    <col min="9989" max="9989" width="10.6640625" style="1" customWidth="1"/>
    <col min="9990" max="9990" width="7.75" style="1" customWidth="1"/>
    <col min="9991" max="9991" width="11.9140625" style="1" customWidth="1"/>
    <col min="9992" max="9992" width="9.9140625" style="1" customWidth="1"/>
    <col min="9993" max="9993" width="9.58203125" style="1" customWidth="1"/>
    <col min="9994" max="9994" width="10.83203125" style="1" customWidth="1"/>
    <col min="9995" max="9995" width="12.33203125" style="1" bestFit="1" customWidth="1"/>
    <col min="9996" max="10240" width="8.1640625" style="1"/>
    <col min="10241" max="10241" width="2.83203125" style="1" customWidth="1"/>
    <col min="10242" max="10242" width="7.5" style="1" customWidth="1"/>
    <col min="10243" max="10243" width="12.9140625" style="1" customWidth="1"/>
    <col min="10244" max="10244" width="10.25" style="1" customWidth="1"/>
    <col min="10245" max="10245" width="10.6640625" style="1" customWidth="1"/>
    <col min="10246" max="10246" width="7.75" style="1" customWidth="1"/>
    <col min="10247" max="10247" width="11.9140625" style="1" customWidth="1"/>
    <col min="10248" max="10248" width="9.9140625" style="1" customWidth="1"/>
    <col min="10249" max="10249" width="9.58203125" style="1" customWidth="1"/>
    <col min="10250" max="10250" width="10.83203125" style="1" customWidth="1"/>
    <col min="10251" max="10251" width="12.33203125" style="1" bestFit="1" customWidth="1"/>
    <col min="10252" max="10496" width="8.1640625" style="1"/>
    <col min="10497" max="10497" width="2.83203125" style="1" customWidth="1"/>
    <col min="10498" max="10498" width="7.5" style="1" customWidth="1"/>
    <col min="10499" max="10499" width="12.9140625" style="1" customWidth="1"/>
    <col min="10500" max="10500" width="10.25" style="1" customWidth="1"/>
    <col min="10501" max="10501" width="10.6640625" style="1" customWidth="1"/>
    <col min="10502" max="10502" width="7.75" style="1" customWidth="1"/>
    <col min="10503" max="10503" width="11.9140625" style="1" customWidth="1"/>
    <col min="10504" max="10504" width="9.9140625" style="1" customWidth="1"/>
    <col min="10505" max="10505" width="9.58203125" style="1" customWidth="1"/>
    <col min="10506" max="10506" width="10.83203125" style="1" customWidth="1"/>
    <col min="10507" max="10507" width="12.33203125" style="1" bestFit="1" customWidth="1"/>
    <col min="10508" max="10752" width="8.1640625" style="1"/>
    <col min="10753" max="10753" width="2.83203125" style="1" customWidth="1"/>
    <col min="10754" max="10754" width="7.5" style="1" customWidth="1"/>
    <col min="10755" max="10755" width="12.9140625" style="1" customWidth="1"/>
    <col min="10756" max="10756" width="10.25" style="1" customWidth="1"/>
    <col min="10757" max="10757" width="10.6640625" style="1" customWidth="1"/>
    <col min="10758" max="10758" width="7.75" style="1" customWidth="1"/>
    <col min="10759" max="10759" width="11.9140625" style="1" customWidth="1"/>
    <col min="10760" max="10760" width="9.9140625" style="1" customWidth="1"/>
    <col min="10761" max="10761" width="9.58203125" style="1" customWidth="1"/>
    <col min="10762" max="10762" width="10.83203125" style="1" customWidth="1"/>
    <col min="10763" max="10763" width="12.33203125" style="1" bestFit="1" customWidth="1"/>
    <col min="10764" max="11008" width="8.1640625" style="1"/>
    <col min="11009" max="11009" width="2.83203125" style="1" customWidth="1"/>
    <col min="11010" max="11010" width="7.5" style="1" customWidth="1"/>
    <col min="11011" max="11011" width="12.9140625" style="1" customWidth="1"/>
    <col min="11012" max="11012" width="10.25" style="1" customWidth="1"/>
    <col min="11013" max="11013" width="10.6640625" style="1" customWidth="1"/>
    <col min="11014" max="11014" width="7.75" style="1" customWidth="1"/>
    <col min="11015" max="11015" width="11.9140625" style="1" customWidth="1"/>
    <col min="11016" max="11016" width="9.9140625" style="1" customWidth="1"/>
    <col min="11017" max="11017" width="9.58203125" style="1" customWidth="1"/>
    <col min="11018" max="11018" width="10.83203125" style="1" customWidth="1"/>
    <col min="11019" max="11019" width="12.33203125" style="1" bestFit="1" customWidth="1"/>
    <col min="11020" max="11264" width="8.1640625" style="1"/>
    <col min="11265" max="11265" width="2.83203125" style="1" customWidth="1"/>
    <col min="11266" max="11266" width="7.5" style="1" customWidth="1"/>
    <col min="11267" max="11267" width="12.9140625" style="1" customWidth="1"/>
    <col min="11268" max="11268" width="10.25" style="1" customWidth="1"/>
    <col min="11269" max="11269" width="10.6640625" style="1" customWidth="1"/>
    <col min="11270" max="11270" width="7.75" style="1" customWidth="1"/>
    <col min="11271" max="11271" width="11.9140625" style="1" customWidth="1"/>
    <col min="11272" max="11272" width="9.9140625" style="1" customWidth="1"/>
    <col min="11273" max="11273" width="9.58203125" style="1" customWidth="1"/>
    <col min="11274" max="11274" width="10.83203125" style="1" customWidth="1"/>
    <col min="11275" max="11275" width="12.33203125" style="1" bestFit="1" customWidth="1"/>
    <col min="11276" max="11520" width="8.1640625" style="1"/>
    <col min="11521" max="11521" width="2.83203125" style="1" customWidth="1"/>
    <col min="11522" max="11522" width="7.5" style="1" customWidth="1"/>
    <col min="11523" max="11523" width="12.9140625" style="1" customWidth="1"/>
    <col min="11524" max="11524" width="10.25" style="1" customWidth="1"/>
    <col min="11525" max="11525" width="10.6640625" style="1" customWidth="1"/>
    <col min="11526" max="11526" width="7.75" style="1" customWidth="1"/>
    <col min="11527" max="11527" width="11.9140625" style="1" customWidth="1"/>
    <col min="11528" max="11528" width="9.9140625" style="1" customWidth="1"/>
    <col min="11529" max="11529" width="9.58203125" style="1" customWidth="1"/>
    <col min="11530" max="11530" width="10.83203125" style="1" customWidth="1"/>
    <col min="11531" max="11531" width="12.33203125" style="1" bestFit="1" customWidth="1"/>
    <col min="11532" max="11776" width="8.1640625" style="1"/>
    <col min="11777" max="11777" width="2.83203125" style="1" customWidth="1"/>
    <col min="11778" max="11778" width="7.5" style="1" customWidth="1"/>
    <col min="11779" max="11779" width="12.9140625" style="1" customWidth="1"/>
    <col min="11780" max="11780" width="10.25" style="1" customWidth="1"/>
    <col min="11781" max="11781" width="10.6640625" style="1" customWidth="1"/>
    <col min="11782" max="11782" width="7.75" style="1" customWidth="1"/>
    <col min="11783" max="11783" width="11.9140625" style="1" customWidth="1"/>
    <col min="11784" max="11784" width="9.9140625" style="1" customWidth="1"/>
    <col min="11785" max="11785" width="9.58203125" style="1" customWidth="1"/>
    <col min="11786" max="11786" width="10.83203125" style="1" customWidth="1"/>
    <col min="11787" max="11787" width="12.33203125" style="1" bestFit="1" customWidth="1"/>
    <col min="11788" max="12032" width="8.1640625" style="1"/>
    <col min="12033" max="12033" width="2.83203125" style="1" customWidth="1"/>
    <col min="12034" max="12034" width="7.5" style="1" customWidth="1"/>
    <col min="12035" max="12035" width="12.9140625" style="1" customWidth="1"/>
    <col min="12036" max="12036" width="10.25" style="1" customWidth="1"/>
    <col min="12037" max="12037" width="10.6640625" style="1" customWidth="1"/>
    <col min="12038" max="12038" width="7.75" style="1" customWidth="1"/>
    <col min="12039" max="12039" width="11.9140625" style="1" customWidth="1"/>
    <col min="12040" max="12040" width="9.9140625" style="1" customWidth="1"/>
    <col min="12041" max="12041" width="9.58203125" style="1" customWidth="1"/>
    <col min="12042" max="12042" width="10.83203125" style="1" customWidth="1"/>
    <col min="12043" max="12043" width="12.33203125" style="1" bestFit="1" customWidth="1"/>
    <col min="12044" max="12288" width="8.1640625" style="1"/>
    <col min="12289" max="12289" width="2.83203125" style="1" customWidth="1"/>
    <col min="12290" max="12290" width="7.5" style="1" customWidth="1"/>
    <col min="12291" max="12291" width="12.9140625" style="1" customWidth="1"/>
    <col min="12292" max="12292" width="10.25" style="1" customWidth="1"/>
    <col min="12293" max="12293" width="10.6640625" style="1" customWidth="1"/>
    <col min="12294" max="12294" width="7.75" style="1" customWidth="1"/>
    <col min="12295" max="12295" width="11.9140625" style="1" customWidth="1"/>
    <col min="12296" max="12296" width="9.9140625" style="1" customWidth="1"/>
    <col min="12297" max="12297" width="9.58203125" style="1" customWidth="1"/>
    <col min="12298" max="12298" width="10.83203125" style="1" customWidth="1"/>
    <col min="12299" max="12299" width="12.33203125" style="1" bestFit="1" customWidth="1"/>
    <col min="12300" max="12544" width="8.1640625" style="1"/>
    <col min="12545" max="12545" width="2.83203125" style="1" customWidth="1"/>
    <col min="12546" max="12546" width="7.5" style="1" customWidth="1"/>
    <col min="12547" max="12547" width="12.9140625" style="1" customWidth="1"/>
    <col min="12548" max="12548" width="10.25" style="1" customWidth="1"/>
    <col min="12549" max="12549" width="10.6640625" style="1" customWidth="1"/>
    <col min="12550" max="12550" width="7.75" style="1" customWidth="1"/>
    <col min="12551" max="12551" width="11.9140625" style="1" customWidth="1"/>
    <col min="12552" max="12552" width="9.9140625" style="1" customWidth="1"/>
    <col min="12553" max="12553" width="9.58203125" style="1" customWidth="1"/>
    <col min="12554" max="12554" width="10.83203125" style="1" customWidth="1"/>
    <col min="12555" max="12555" width="12.33203125" style="1" bestFit="1" customWidth="1"/>
    <col min="12556" max="12800" width="8.1640625" style="1"/>
    <col min="12801" max="12801" width="2.83203125" style="1" customWidth="1"/>
    <col min="12802" max="12802" width="7.5" style="1" customWidth="1"/>
    <col min="12803" max="12803" width="12.9140625" style="1" customWidth="1"/>
    <col min="12804" max="12804" width="10.25" style="1" customWidth="1"/>
    <col min="12805" max="12805" width="10.6640625" style="1" customWidth="1"/>
    <col min="12806" max="12806" width="7.75" style="1" customWidth="1"/>
    <col min="12807" max="12807" width="11.9140625" style="1" customWidth="1"/>
    <col min="12808" max="12808" width="9.9140625" style="1" customWidth="1"/>
    <col min="12809" max="12809" width="9.58203125" style="1" customWidth="1"/>
    <col min="12810" max="12810" width="10.83203125" style="1" customWidth="1"/>
    <col min="12811" max="12811" width="12.33203125" style="1" bestFit="1" customWidth="1"/>
    <col min="12812" max="13056" width="8.1640625" style="1"/>
    <col min="13057" max="13057" width="2.83203125" style="1" customWidth="1"/>
    <col min="13058" max="13058" width="7.5" style="1" customWidth="1"/>
    <col min="13059" max="13059" width="12.9140625" style="1" customWidth="1"/>
    <col min="13060" max="13060" width="10.25" style="1" customWidth="1"/>
    <col min="13061" max="13061" width="10.6640625" style="1" customWidth="1"/>
    <col min="13062" max="13062" width="7.75" style="1" customWidth="1"/>
    <col min="13063" max="13063" width="11.9140625" style="1" customWidth="1"/>
    <col min="13064" max="13064" width="9.9140625" style="1" customWidth="1"/>
    <col min="13065" max="13065" width="9.58203125" style="1" customWidth="1"/>
    <col min="13066" max="13066" width="10.83203125" style="1" customWidth="1"/>
    <col min="13067" max="13067" width="12.33203125" style="1" bestFit="1" customWidth="1"/>
    <col min="13068" max="13312" width="8.1640625" style="1"/>
    <col min="13313" max="13313" width="2.83203125" style="1" customWidth="1"/>
    <col min="13314" max="13314" width="7.5" style="1" customWidth="1"/>
    <col min="13315" max="13315" width="12.9140625" style="1" customWidth="1"/>
    <col min="13316" max="13316" width="10.25" style="1" customWidth="1"/>
    <col min="13317" max="13317" width="10.6640625" style="1" customWidth="1"/>
    <col min="13318" max="13318" width="7.75" style="1" customWidth="1"/>
    <col min="13319" max="13319" width="11.9140625" style="1" customWidth="1"/>
    <col min="13320" max="13320" width="9.9140625" style="1" customWidth="1"/>
    <col min="13321" max="13321" width="9.58203125" style="1" customWidth="1"/>
    <col min="13322" max="13322" width="10.83203125" style="1" customWidth="1"/>
    <col min="13323" max="13323" width="12.33203125" style="1" bestFit="1" customWidth="1"/>
    <col min="13324" max="13568" width="8.1640625" style="1"/>
    <col min="13569" max="13569" width="2.83203125" style="1" customWidth="1"/>
    <col min="13570" max="13570" width="7.5" style="1" customWidth="1"/>
    <col min="13571" max="13571" width="12.9140625" style="1" customWidth="1"/>
    <col min="13572" max="13572" width="10.25" style="1" customWidth="1"/>
    <col min="13573" max="13573" width="10.6640625" style="1" customWidth="1"/>
    <col min="13574" max="13574" width="7.75" style="1" customWidth="1"/>
    <col min="13575" max="13575" width="11.9140625" style="1" customWidth="1"/>
    <col min="13576" max="13576" width="9.9140625" style="1" customWidth="1"/>
    <col min="13577" max="13577" width="9.58203125" style="1" customWidth="1"/>
    <col min="13578" max="13578" width="10.83203125" style="1" customWidth="1"/>
    <col min="13579" max="13579" width="12.33203125" style="1" bestFit="1" customWidth="1"/>
    <col min="13580" max="13824" width="8.1640625" style="1"/>
    <col min="13825" max="13825" width="2.83203125" style="1" customWidth="1"/>
    <col min="13826" max="13826" width="7.5" style="1" customWidth="1"/>
    <col min="13827" max="13827" width="12.9140625" style="1" customWidth="1"/>
    <col min="13828" max="13828" width="10.25" style="1" customWidth="1"/>
    <col min="13829" max="13829" width="10.6640625" style="1" customWidth="1"/>
    <col min="13830" max="13830" width="7.75" style="1" customWidth="1"/>
    <col min="13831" max="13831" width="11.9140625" style="1" customWidth="1"/>
    <col min="13832" max="13832" width="9.9140625" style="1" customWidth="1"/>
    <col min="13833" max="13833" width="9.58203125" style="1" customWidth="1"/>
    <col min="13834" max="13834" width="10.83203125" style="1" customWidth="1"/>
    <col min="13835" max="13835" width="12.33203125" style="1" bestFit="1" customWidth="1"/>
    <col min="13836" max="14080" width="8.1640625" style="1"/>
    <col min="14081" max="14081" width="2.83203125" style="1" customWidth="1"/>
    <col min="14082" max="14082" width="7.5" style="1" customWidth="1"/>
    <col min="14083" max="14083" width="12.9140625" style="1" customWidth="1"/>
    <col min="14084" max="14084" width="10.25" style="1" customWidth="1"/>
    <col min="14085" max="14085" width="10.6640625" style="1" customWidth="1"/>
    <col min="14086" max="14086" width="7.75" style="1" customWidth="1"/>
    <col min="14087" max="14087" width="11.9140625" style="1" customWidth="1"/>
    <col min="14088" max="14088" width="9.9140625" style="1" customWidth="1"/>
    <col min="14089" max="14089" width="9.58203125" style="1" customWidth="1"/>
    <col min="14090" max="14090" width="10.83203125" style="1" customWidth="1"/>
    <col min="14091" max="14091" width="12.33203125" style="1" bestFit="1" customWidth="1"/>
    <col min="14092" max="14336" width="8.1640625" style="1"/>
    <col min="14337" max="14337" width="2.83203125" style="1" customWidth="1"/>
    <col min="14338" max="14338" width="7.5" style="1" customWidth="1"/>
    <col min="14339" max="14339" width="12.9140625" style="1" customWidth="1"/>
    <col min="14340" max="14340" width="10.25" style="1" customWidth="1"/>
    <col min="14341" max="14341" width="10.6640625" style="1" customWidth="1"/>
    <col min="14342" max="14342" width="7.75" style="1" customWidth="1"/>
    <col min="14343" max="14343" width="11.9140625" style="1" customWidth="1"/>
    <col min="14344" max="14344" width="9.9140625" style="1" customWidth="1"/>
    <col min="14345" max="14345" width="9.58203125" style="1" customWidth="1"/>
    <col min="14346" max="14346" width="10.83203125" style="1" customWidth="1"/>
    <col min="14347" max="14347" width="12.33203125" style="1" bestFit="1" customWidth="1"/>
    <col min="14348" max="14592" width="8.1640625" style="1"/>
    <col min="14593" max="14593" width="2.83203125" style="1" customWidth="1"/>
    <col min="14594" max="14594" width="7.5" style="1" customWidth="1"/>
    <col min="14595" max="14595" width="12.9140625" style="1" customWidth="1"/>
    <col min="14596" max="14596" width="10.25" style="1" customWidth="1"/>
    <col min="14597" max="14597" width="10.6640625" style="1" customWidth="1"/>
    <col min="14598" max="14598" width="7.75" style="1" customWidth="1"/>
    <col min="14599" max="14599" width="11.9140625" style="1" customWidth="1"/>
    <col min="14600" max="14600" width="9.9140625" style="1" customWidth="1"/>
    <col min="14601" max="14601" width="9.58203125" style="1" customWidth="1"/>
    <col min="14602" max="14602" width="10.83203125" style="1" customWidth="1"/>
    <col min="14603" max="14603" width="12.33203125" style="1" bestFit="1" customWidth="1"/>
    <col min="14604" max="14848" width="8.1640625" style="1"/>
    <col min="14849" max="14849" width="2.83203125" style="1" customWidth="1"/>
    <col min="14850" max="14850" width="7.5" style="1" customWidth="1"/>
    <col min="14851" max="14851" width="12.9140625" style="1" customWidth="1"/>
    <col min="14852" max="14852" width="10.25" style="1" customWidth="1"/>
    <col min="14853" max="14853" width="10.6640625" style="1" customWidth="1"/>
    <col min="14854" max="14854" width="7.75" style="1" customWidth="1"/>
    <col min="14855" max="14855" width="11.9140625" style="1" customWidth="1"/>
    <col min="14856" max="14856" width="9.9140625" style="1" customWidth="1"/>
    <col min="14857" max="14857" width="9.58203125" style="1" customWidth="1"/>
    <col min="14858" max="14858" width="10.83203125" style="1" customWidth="1"/>
    <col min="14859" max="14859" width="12.33203125" style="1" bestFit="1" customWidth="1"/>
    <col min="14860" max="15104" width="8.1640625" style="1"/>
    <col min="15105" max="15105" width="2.83203125" style="1" customWidth="1"/>
    <col min="15106" max="15106" width="7.5" style="1" customWidth="1"/>
    <col min="15107" max="15107" width="12.9140625" style="1" customWidth="1"/>
    <col min="15108" max="15108" width="10.25" style="1" customWidth="1"/>
    <col min="15109" max="15109" width="10.6640625" style="1" customWidth="1"/>
    <col min="15110" max="15110" width="7.75" style="1" customWidth="1"/>
    <col min="15111" max="15111" width="11.9140625" style="1" customWidth="1"/>
    <col min="15112" max="15112" width="9.9140625" style="1" customWidth="1"/>
    <col min="15113" max="15113" width="9.58203125" style="1" customWidth="1"/>
    <col min="15114" max="15114" width="10.83203125" style="1" customWidth="1"/>
    <col min="15115" max="15115" width="12.33203125" style="1" bestFit="1" customWidth="1"/>
    <col min="15116" max="15360" width="8.1640625" style="1"/>
    <col min="15361" max="15361" width="2.83203125" style="1" customWidth="1"/>
    <col min="15362" max="15362" width="7.5" style="1" customWidth="1"/>
    <col min="15363" max="15363" width="12.9140625" style="1" customWidth="1"/>
    <col min="15364" max="15364" width="10.25" style="1" customWidth="1"/>
    <col min="15365" max="15365" width="10.6640625" style="1" customWidth="1"/>
    <col min="15366" max="15366" width="7.75" style="1" customWidth="1"/>
    <col min="15367" max="15367" width="11.9140625" style="1" customWidth="1"/>
    <col min="15368" max="15368" width="9.9140625" style="1" customWidth="1"/>
    <col min="15369" max="15369" width="9.58203125" style="1" customWidth="1"/>
    <col min="15370" max="15370" width="10.83203125" style="1" customWidth="1"/>
    <col min="15371" max="15371" width="12.33203125" style="1" bestFit="1" customWidth="1"/>
    <col min="15372" max="15616" width="8.1640625" style="1"/>
    <col min="15617" max="15617" width="2.83203125" style="1" customWidth="1"/>
    <col min="15618" max="15618" width="7.5" style="1" customWidth="1"/>
    <col min="15619" max="15619" width="12.9140625" style="1" customWidth="1"/>
    <col min="15620" max="15620" width="10.25" style="1" customWidth="1"/>
    <col min="15621" max="15621" width="10.6640625" style="1" customWidth="1"/>
    <col min="15622" max="15622" width="7.75" style="1" customWidth="1"/>
    <col min="15623" max="15623" width="11.9140625" style="1" customWidth="1"/>
    <col min="15624" max="15624" width="9.9140625" style="1" customWidth="1"/>
    <col min="15625" max="15625" width="9.58203125" style="1" customWidth="1"/>
    <col min="15626" max="15626" width="10.83203125" style="1" customWidth="1"/>
    <col min="15627" max="15627" width="12.33203125" style="1" bestFit="1" customWidth="1"/>
    <col min="15628" max="15872" width="8.1640625" style="1"/>
    <col min="15873" max="15873" width="2.83203125" style="1" customWidth="1"/>
    <col min="15874" max="15874" width="7.5" style="1" customWidth="1"/>
    <col min="15875" max="15875" width="12.9140625" style="1" customWidth="1"/>
    <col min="15876" max="15876" width="10.25" style="1" customWidth="1"/>
    <col min="15877" max="15877" width="10.6640625" style="1" customWidth="1"/>
    <col min="15878" max="15878" width="7.75" style="1" customWidth="1"/>
    <col min="15879" max="15879" width="11.9140625" style="1" customWidth="1"/>
    <col min="15880" max="15880" width="9.9140625" style="1" customWidth="1"/>
    <col min="15881" max="15881" width="9.58203125" style="1" customWidth="1"/>
    <col min="15882" max="15882" width="10.83203125" style="1" customWidth="1"/>
    <col min="15883" max="15883" width="12.33203125" style="1" bestFit="1" customWidth="1"/>
    <col min="15884" max="16128" width="8.1640625" style="1"/>
    <col min="16129" max="16129" width="2.83203125" style="1" customWidth="1"/>
    <col min="16130" max="16130" width="7.5" style="1" customWidth="1"/>
    <col min="16131" max="16131" width="12.9140625" style="1" customWidth="1"/>
    <col min="16132" max="16132" width="10.25" style="1" customWidth="1"/>
    <col min="16133" max="16133" width="10.6640625" style="1" customWidth="1"/>
    <col min="16134" max="16134" width="7.75" style="1" customWidth="1"/>
    <col min="16135" max="16135" width="11.9140625" style="1" customWidth="1"/>
    <col min="16136" max="16136" width="9.9140625" style="1" customWidth="1"/>
    <col min="16137" max="16137" width="9.58203125" style="1" customWidth="1"/>
    <col min="16138" max="16138" width="10.83203125" style="1" customWidth="1"/>
    <col min="16139" max="16139" width="12.33203125" style="1" bestFit="1" customWidth="1"/>
    <col min="16140" max="16384" width="8.1640625" style="1"/>
  </cols>
  <sheetData>
    <row r="1" spans="2:9" ht="13.5" thickBot="1" x14ac:dyDescent="0.6">
      <c r="I1" s="54" t="s">
        <v>58</v>
      </c>
    </row>
    <row r="2" spans="2:9" ht="28.25" customHeight="1" x14ac:dyDescent="0.55000000000000004">
      <c r="B2" s="55" t="s">
        <v>37</v>
      </c>
      <c r="C2" s="56"/>
      <c r="D2" s="56"/>
      <c r="E2" s="56"/>
      <c r="F2" s="56"/>
      <c r="G2" s="56"/>
      <c r="H2" s="56"/>
      <c r="I2" s="57"/>
    </row>
    <row r="3" spans="2:9" ht="13.25" customHeight="1" x14ac:dyDescent="0.55000000000000004">
      <c r="B3" s="28"/>
      <c r="C3" s="29"/>
      <c r="D3" s="30"/>
      <c r="E3" s="30"/>
      <c r="F3" s="30"/>
      <c r="G3" s="30"/>
      <c r="H3" s="30"/>
      <c r="I3" s="52"/>
    </row>
    <row r="4" spans="2:9" ht="13.25" customHeight="1" x14ac:dyDescent="0.55000000000000004">
      <c r="B4" s="28" t="s">
        <v>56</v>
      </c>
      <c r="C4" s="29"/>
      <c r="D4" s="30"/>
      <c r="E4" s="30"/>
      <c r="F4" s="30"/>
      <c r="G4" s="30"/>
      <c r="H4" s="30"/>
      <c r="I4" s="31"/>
    </row>
    <row r="5" spans="2:9" x14ac:dyDescent="0.55000000000000004">
      <c r="B5" s="28"/>
      <c r="C5" s="29" t="s">
        <v>0</v>
      </c>
      <c r="D5" s="32"/>
      <c r="E5" s="29"/>
      <c r="F5" s="29"/>
      <c r="G5" s="29"/>
      <c r="H5" s="29"/>
      <c r="I5" s="31"/>
    </row>
    <row r="6" spans="2:9" x14ac:dyDescent="0.55000000000000004">
      <c r="B6" s="28" t="s">
        <v>1</v>
      </c>
      <c r="C6" s="29"/>
      <c r="D6" s="29"/>
      <c r="E6" s="29"/>
      <c r="F6" s="29"/>
      <c r="G6" s="29"/>
      <c r="H6" s="29"/>
      <c r="I6" s="31"/>
    </row>
    <row r="7" spans="2:9" x14ac:dyDescent="0.55000000000000004">
      <c r="B7" s="1" t="s">
        <v>57</v>
      </c>
      <c r="C7" s="29"/>
      <c r="D7" s="29"/>
      <c r="E7" s="29"/>
      <c r="F7" s="29"/>
      <c r="G7" s="29"/>
      <c r="H7" s="29"/>
      <c r="I7" s="31"/>
    </row>
    <row r="8" spans="2:9" x14ac:dyDescent="0.55000000000000004">
      <c r="B8" s="28"/>
      <c r="C8" s="29"/>
      <c r="D8" s="29"/>
      <c r="E8" s="29"/>
      <c r="F8" s="29"/>
      <c r="G8" s="29"/>
      <c r="H8" s="29"/>
      <c r="I8" s="31"/>
    </row>
    <row r="9" spans="2:9" x14ac:dyDescent="0.55000000000000004">
      <c r="B9" s="28"/>
      <c r="C9" s="29"/>
      <c r="D9" s="29"/>
      <c r="E9" s="29"/>
      <c r="F9" s="29"/>
      <c r="G9" s="29"/>
      <c r="H9" s="29"/>
      <c r="I9" s="31"/>
    </row>
    <row r="10" spans="2:9" x14ac:dyDescent="0.55000000000000004">
      <c r="B10" s="28"/>
      <c r="C10" s="29"/>
      <c r="D10" s="29"/>
      <c r="E10" s="29"/>
      <c r="F10" s="29"/>
      <c r="G10" s="29"/>
      <c r="H10" s="29"/>
      <c r="I10" s="31"/>
    </row>
    <row r="11" spans="2:9" x14ac:dyDescent="0.55000000000000004">
      <c r="B11" s="28"/>
      <c r="C11" s="29"/>
      <c r="D11" s="29"/>
      <c r="E11" s="29"/>
      <c r="F11" s="29"/>
      <c r="G11" s="29"/>
      <c r="H11" s="29"/>
      <c r="I11" s="31"/>
    </row>
    <row r="12" spans="2:9" x14ac:dyDescent="0.55000000000000004">
      <c r="B12" s="28"/>
      <c r="C12" s="29"/>
      <c r="D12" s="29"/>
      <c r="E12" s="29"/>
      <c r="F12" s="29"/>
      <c r="G12" s="29"/>
      <c r="H12" s="29"/>
      <c r="I12" s="31"/>
    </row>
    <row r="13" spans="2:9" x14ac:dyDescent="0.55000000000000004">
      <c r="B13" s="28"/>
      <c r="C13" s="29"/>
      <c r="D13" s="29"/>
      <c r="E13" s="29"/>
      <c r="F13" s="29"/>
      <c r="G13" s="29"/>
      <c r="H13" s="29"/>
      <c r="I13" s="31"/>
    </row>
    <row r="14" spans="2:9" x14ac:dyDescent="0.55000000000000004">
      <c r="B14" s="28"/>
      <c r="C14" s="29"/>
      <c r="D14" s="29"/>
      <c r="E14" s="29"/>
      <c r="F14" s="29"/>
      <c r="G14" s="29"/>
      <c r="H14" s="29"/>
      <c r="I14" s="31"/>
    </row>
    <row r="15" spans="2:9" x14ac:dyDescent="0.55000000000000004">
      <c r="B15" s="28"/>
      <c r="C15" s="29"/>
      <c r="D15" s="29"/>
      <c r="E15" s="29"/>
      <c r="F15" s="29"/>
      <c r="G15" s="29"/>
      <c r="H15" s="29"/>
      <c r="I15" s="31"/>
    </row>
    <row r="16" spans="2:9" x14ac:dyDescent="0.55000000000000004">
      <c r="B16" s="28"/>
      <c r="C16" s="29"/>
      <c r="D16" s="29"/>
      <c r="E16" s="29"/>
      <c r="F16" s="29"/>
      <c r="G16" s="29"/>
      <c r="H16" s="29"/>
      <c r="I16" s="31"/>
    </row>
    <row r="17" spans="2:9" x14ac:dyDescent="0.55000000000000004">
      <c r="B17" s="28"/>
      <c r="C17" s="29"/>
      <c r="D17" s="29"/>
      <c r="E17" s="29"/>
      <c r="F17" s="29"/>
      <c r="G17" s="29"/>
      <c r="H17" s="29"/>
      <c r="I17" s="31"/>
    </row>
    <row r="18" spans="2:9" x14ac:dyDescent="0.55000000000000004">
      <c r="B18" s="28"/>
      <c r="C18" s="29"/>
      <c r="D18" s="29"/>
      <c r="E18" s="29"/>
      <c r="F18" s="29"/>
      <c r="G18" s="29"/>
      <c r="H18" s="29"/>
      <c r="I18" s="31"/>
    </row>
    <row r="19" spans="2:9" x14ac:dyDescent="0.55000000000000004">
      <c r="B19" s="28"/>
      <c r="C19" s="29"/>
      <c r="D19" s="29"/>
      <c r="E19" s="29"/>
      <c r="F19" s="29"/>
      <c r="G19" s="29"/>
      <c r="H19" s="29"/>
      <c r="I19" s="31"/>
    </row>
    <row r="20" spans="2:9" x14ac:dyDescent="0.55000000000000004">
      <c r="B20" s="28"/>
      <c r="C20" s="29"/>
      <c r="D20" s="29"/>
      <c r="E20" s="29"/>
      <c r="F20" s="29"/>
      <c r="G20" s="29"/>
      <c r="H20" s="29"/>
      <c r="I20" s="31"/>
    </row>
    <row r="21" spans="2:9" x14ac:dyDescent="0.55000000000000004">
      <c r="B21" s="28"/>
      <c r="C21" s="29"/>
      <c r="D21" s="29"/>
      <c r="E21" s="29"/>
      <c r="F21" s="29"/>
      <c r="G21" s="29"/>
      <c r="H21" s="29"/>
      <c r="I21" s="31"/>
    </row>
    <row r="22" spans="2:9" x14ac:dyDescent="0.55000000000000004">
      <c r="B22" s="28"/>
      <c r="C22" s="29"/>
      <c r="D22" s="29"/>
      <c r="E22" s="29"/>
      <c r="F22" s="29"/>
      <c r="G22" s="29"/>
      <c r="H22" s="29"/>
      <c r="I22" s="31"/>
    </row>
    <row r="23" spans="2:9" x14ac:dyDescent="0.55000000000000004">
      <c r="B23" s="28"/>
      <c r="C23" s="29"/>
      <c r="D23" s="29"/>
      <c r="E23" s="29"/>
      <c r="F23" s="29"/>
      <c r="G23" s="29"/>
      <c r="H23" s="29"/>
      <c r="I23" s="31"/>
    </row>
    <row r="24" spans="2:9" x14ac:dyDescent="0.55000000000000004">
      <c r="B24" s="28"/>
      <c r="C24" s="29"/>
      <c r="D24" s="29"/>
      <c r="E24" s="29"/>
      <c r="F24" s="29"/>
      <c r="G24" s="29"/>
      <c r="H24" s="29"/>
      <c r="I24" s="31"/>
    </row>
    <row r="25" spans="2:9" ht="10.75" customHeight="1" thickBot="1" x14ac:dyDescent="0.6">
      <c r="B25" s="28"/>
      <c r="C25" s="29"/>
      <c r="D25" s="29"/>
      <c r="E25" s="29"/>
      <c r="F25" s="29"/>
      <c r="G25" s="29"/>
      <c r="H25" s="29"/>
      <c r="I25" s="31"/>
    </row>
    <row r="26" spans="2:9" s="7" customFormat="1" ht="25.75" customHeight="1" thickTop="1" thickBot="1" x14ac:dyDescent="0.6">
      <c r="B26" s="33"/>
      <c r="C26" s="4" t="s">
        <v>2</v>
      </c>
      <c r="D26" s="27" t="s">
        <v>29</v>
      </c>
      <c r="E26" s="58" t="s">
        <v>3</v>
      </c>
      <c r="F26" s="59"/>
      <c r="G26" s="6">
        <f>E30*F30+E31*F31+E32*F32+E33*F33+E34*F34+E35*F35+E36*F36+E37*F37+E38*F38+E39*F39+E40*F40+E41*F41+E42*F42</f>
        <v>1670</v>
      </c>
      <c r="H26" s="34"/>
      <c r="I26" s="35"/>
    </row>
    <row r="27" spans="2:9" s="7" customFormat="1" ht="10.5" customHeight="1" thickTop="1" x14ac:dyDescent="0.55000000000000004">
      <c r="B27" s="33"/>
      <c r="C27" s="36"/>
      <c r="D27" s="37"/>
      <c r="E27" s="36"/>
      <c r="F27" s="36"/>
      <c r="G27" s="36"/>
      <c r="H27" s="34"/>
      <c r="I27" s="35"/>
    </row>
    <row r="28" spans="2:9" s="7" customFormat="1" x14ac:dyDescent="0.55000000000000004">
      <c r="B28" s="33"/>
      <c r="C28" s="34"/>
      <c r="D28" s="38" t="s">
        <v>31</v>
      </c>
      <c r="E28" s="34"/>
      <c r="F28" s="34"/>
      <c r="G28" s="34"/>
      <c r="H28" s="34"/>
      <c r="I28" s="35"/>
    </row>
    <row r="29" spans="2:9" s="8" customFormat="1" ht="40.75" customHeight="1" x14ac:dyDescent="0.55000000000000004">
      <c r="B29" s="39"/>
      <c r="C29" s="9"/>
      <c r="D29" s="10" t="s">
        <v>6</v>
      </c>
      <c r="E29" s="11" t="s">
        <v>7</v>
      </c>
      <c r="F29" s="9" t="s">
        <v>8</v>
      </c>
      <c r="G29" s="11" t="s">
        <v>9</v>
      </c>
      <c r="H29" s="36"/>
      <c r="I29" s="40"/>
    </row>
    <row r="30" spans="2:9" s="7" customFormat="1" x14ac:dyDescent="0.55000000000000004">
      <c r="B30" s="33"/>
      <c r="C30" s="12" t="s">
        <v>4</v>
      </c>
      <c r="D30" s="15">
        <v>113.75</v>
      </c>
      <c r="E30" s="16">
        <v>1670</v>
      </c>
      <c r="F30" s="16">
        <v>1</v>
      </c>
      <c r="G30" s="12">
        <f>(113.75-D30)*E30*F30</f>
        <v>0</v>
      </c>
      <c r="H30" s="34"/>
      <c r="I30" s="35"/>
    </row>
    <row r="31" spans="2:9" s="7" customFormat="1" ht="18.649999999999999" customHeight="1" x14ac:dyDescent="0.55000000000000004">
      <c r="B31" s="33"/>
      <c r="C31" s="12" t="s">
        <v>11</v>
      </c>
      <c r="D31" s="13"/>
      <c r="E31" s="14"/>
      <c r="F31" s="14"/>
      <c r="G31" s="12">
        <f>(113.75-D31)*E31*F31</f>
        <v>0</v>
      </c>
      <c r="H31" s="34"/>
      <c r="I31" s="35"/>
    </row>
    <row r="32" spans="2:9" s="7" customFormat="1" ht="18.649999999999999" customHeight="1" x14ac:dyDescent="0.55000000000000004">
      <c r="B32" s="33"/>
      <c r="C32" s="12" t="s">
        <v>12</v>
      </c>
      <c r="D32" s="13"/>
      <c r="E32" s="14"/>
      <c r="F32" s="14"/>
      <c r="G32" s="12">
        <f t="shared" ref="G32:G42" si="0">(113.75-D32)*E32*F32</f>
        <v>0</v>
      </c>
      <c r="H32" s="34"/>
      <c r="I32" s="35"/>
    </row>
    <row r="33" spans="2:9" s="7" customFormat="1" ht="18.649999999999999" customHeight="1" x14ac:dyDescent="0.55000000000000004">
      <c r="B33" s="33"/>
      <c r="C33" s="12" t="s">
        <v>13</v>
      </c>
      <c r="D33" s="13"/>
      <c r="E33" s="14"/>
      <c r="F33" s="14"/>
      <c r="G33" s="12">
        <f t="shared" si="0"/>
        <v>0</v>
      </c>
      <c r="H33" s="34"/>
      <c r="I33" s="35"/>
    </row>
    <row r="34" spans="2:9" s="7" customFormat="1" ht="18.649999999999999" customHeight="1" x14ac:dyDescent="0.55000000000000004">
      <c r="B34" s="33"/>
      <c r="C34" s="12" t="s">
        <v>14</v>
      </c>
      <c r="D34" s="13"/>
      <c r="E34" s="14"/>
      <c r="F34" s="14"/>
      <c r="G34" s="12">
        <f t="shared" si="0"/>
        <v>0</v>
      </c>
      <c r="H34" s="34"/>
      <c r="I34" s="35"/>
    </row>
    <row r="35" spans="2:9" s="7" customFormat="1" ht="18.649999999999999" customHeight="1" x14ac:dyDescent="0.55000000000000004">
      <c r="B35" s="33"/>
      <c r="C35" s="12" t="s">
        <v>15</v>
      </c>
      <c r="D35" s="13"/>
      <c r="E35" s="14"/>
      <c r="F35" s="14"/>
      <c r="G35" s="12">
        <f t="shared" si="0"/>
        <v>0</v>
      </c>
      <c r="H35" s="34"/>
      <c r="I35" s="35"/>
    </row>
    <row r="36" spans="2:9" s="7" customFormat="1" ht="18.649999999999999" customHeight="1" x14ac:dyDescent="0.55000000000000004">
      <c r="B36" s="33"/>
      <c r="C36" s="12" t="s">
        <v>16</v>
      </c>
      <c r="D36" s="13"/>
      <c r="E36" s="14"/>
      <c r="F36" s="14"/>
      <c r="G36" s="12">
        <f t="shared" si="0"/>
        <v>0</v>
      </c>
      <c r="H36" s="34"/>
      <c r="I36" s="35"/>
    </row>
    <row r="37" spans="2:9" s="7" customFormat="1" ht="18.649999999999999" customHeight="1" x14ac:dyDescent="0.55000000000000004">
      <c r="B37" s="33"/>
      <c r="C37" s="12" t="s">
        <v>17</v>
      </c>
      <c r="D37" s="13"/>
      <c r="E37" s="14"/>
      <c r="F37" s="14"/>
      <c r="G37" s="12">
        <f t="shared" si="0"/>
        <v>0</v>
      </c>
      <c r="H37" s="34"/>
      <c r="I37" s="35"/>
    </row>
    <row r="38" spans="2:9" s="7" customFormat="1" ht="18.649999999999999" customHeight="1" x14ac:dyDescent="0.55000000000000004">
      <c r="B38" s="33"/>
      <c r="C38" s="12" t="s">
        <v>18</v>
      </c>
      <c r="D38" s="13"/>
      <c r="E38" s="14"/>
      <c r="F38" s="14"/>
      <c r="G38" s="12">
        <f t="shared" si="0"/>
        <v>0</v>
      </c>
      <c r="H38" s="34"/>
      <c r="I38" s="35"/>
    </row>
    <row r="39" spans="2:9" s="7" customFormat="1" ht="18.649999999999999" customHeight="1" x14ac:dyDescent="0.55000000000000004">
      <c r="B39" s="33"/>
      <c r="C39" s="12" t="s">
        <v>19</v>
      </c>
      <c r="D39" s="13"/>
      <c r="E39" s="14"/>
      <c r="F39" s="14"/>
      <c r="G39" s="12">
        <f t="shared" si="0"/>
        <v>0</v>
      </c>
      <c r="H39" s="34"/>
      <c r="I39" s="35"/>
    </row>
    <row r="40" spans="2:9" s="7" customFormat="1" ht="18.649999999999999" customHeight="1" x14ac:dyDescent="0.55000000000000004">
      <c r="B40" s="33"/>
      <c r="C40" s="12" t="s">
        <v>20</v>
      </c>
      <c r="D40" s="13"/>
      <c r="E40" s="14"/>
      <c r="F40" s="14"/>
      <c r="G40" s="12">
        <f t="shared" si="0"/>
        <v>0</v>
      </c>
      <c r="H40" s="34"/>
      <c r="I40" s="35"/>
    </row>
    <row r="41" spans="2:9" s="7" customFormat="1" ht="18.649999999999999" customHeight="1" x14ac:dyDescent="0.55000000000000004">
      <c r="B41" s="33"/>
      <c r="C41" s="12" t="s">
        <v>21</v>
      </c>
      <c r="D41" s="13"/>
      <c r="E41" s="14"/>
      <c r="F41" s="14"/>
      <c r="G41" s="12">
        <f t="shared" si="0"/>
        <v>0</v>
      </c>
      <c r="H41" s="34"/>
      <c r="I41" s="35"/>
    </row>
    <row r="42" spans="2:9" s="7" customFormat="1" ht="18.649999999999999" customHeight="1" x14ac:dyDescent="0.55000000000000004">
      <c r="B42" s="33"/>
      <c r="C42" s="12" t="s">
        <v>22</v>
      </c>
      <c r="D42" s="13"/>
      <c r="E42" s="14"/>
      <c r="F42" s="14"/>
      <c r="G42" s="12">
        <f t="shared" si="0"/>
        <v>0</v>
      </c>
      <c r="H42" s="34"/>
      <c r="I42" s="35"/>
    </row>
    <row r="43" spans="2:9" s="7" customFormat="1" ht="18.649999999999999" customHeight="1" x14ac:dyDescent="0.55000000000000004">
      <c r="B43" s="33"/>
      <c r="C43" s="17" t="s">
        <v>23</v>
      </c>
      <c r="D43" s="18"/>
      <c r="E43" s="18"/>
      <c r="F43" s="19"/>
      <c r="G43" s="12">
        <f>IF(G26&lt;=1670,0,SUM(G30:G42))</f>
        <v>0</v>
      </c>
      <c r="H43" s="34"/>
      <c r="I43" s="35"/>
    </row>
    <row r="44" spans="2:9" s="7" customFormat="1" ht="18.649999999999999" customHeight="1" x14ac:dyDescent="0.55000000000000004">
      <c r="B44" s="33"/>
      <c r="C44" s="17" t="s">
        <v>24</v>
      </c>
      <c r="D44" s="18"/>
      <c r="E44" s="18"/>
      <c r="F44" s="19"/>
      <c r="G44" s="20">
        <f>ROUND(G43/G26,1)</f>
        <v>0</v>
      </c>
      <c r="H44" s="34"/>
      <c r="I44" s="35"/>
    </row>
    <row r="45" spans="2:9" s="7" customFormat="1" ht="18.649999999999999" customHeight="1" x14ac:dyDescent="0.55000000000000004">
      <c r="B45" s="33"/>
      <c r="C45" s="17" t="s">
        <v>25</v>
      </c>
      <c r="D45" s="18"/>
      <c r="E45" s="18"/>
      <c r="F45" s="19"/>
      <c r="G45" s="12">
        <f>IF(G26&lt;=1670,0,ROUND((((228.2/2)+G44)/228.2)*G26,0))</f>
        <v>0</v>
      </c>
      <c r="H45" s="34"/>
      <c r="I45" s="35"/>
    </row>
    <row r="46" spans="2:9" s="7" customFormat="1" ht="18.649999999999999" customHeight="1" x14ac:dyDescent="0.55000000000000004">
      <c r="B46" s="33"/>
      <c r="C46" s="17" t="s">
        <v>26</v>
      </c>
      <c r="D46" s="18"/>
      <c r="E46" s="18"/>
      <c r="F46" s="19"/>
      <c r="G46" s="12">
        <f>IF(G26&lt;=1670,0,ROUND((((228.2/2)-G44)/228.2)*G26,0))</f>
        <v>0</v>
      </c>
      <c r="H46" s="34"/>
      <c r="I46" s="35"/>
    </row>
    <row r="47" spans="2:9" s="7" customFormat="1" ht="10.5" customHeight="1" x14ac:dyDescent="0.55000000000000004">
      <c r="B47" s="33"/>
      <c r="C47" s="34"/>
      <c r="D47" s="34"/>
      <c r="E47" s="34"/>
      <c r="F47" s="34"/>
      <c r="G47" s="34"/>
      <c r="H47" s="34"/>
      <c r="I47" s="35"/>
    </row>
    <row r="48" spans="2:9" ht="18.649999999999999" customHeight="1" x14ac:dyDescent="0.55000000000000004">
      <c r="B48" s="28"/>
      <c r="C48" s="21" t="s">
        <v>27</v>
      </c>
      <c r="D48" s="22"/>
      <c r="E48" s="22"/>
      <c r="F48" s="23"/>
      <c r="G48" s="24" t="str">
        <f>IF(G26&lt;=1670," ",ROUND((G45-G46)/G26,3))</f>
        <v xml:space="preserve"> </v>
      </c>
      <c r="H48" s="29"/>
      <c r="I48" s="31"/>
    </row>
    <row r="49" spans="2:10" ht="10.5" customHeight="1" thickBot="1" x14ac:dyDescent="0.6">
      <c r="B49" s="28"/>
      <c r="C49" s="29"/>
      <c r="D49" s="29"/>
      <c r="E49" s="29"/>
      <c r="F49" s="29"/>
      <c r="G49" s="29"/>
      <c r="H49" s="29"/>
      <c r="I49" s="31"/>
    </row>
    <row r="50" spans="2:10" ht="29" customHeight="1" thickTop="1" thickBot="1" x14ac:dyDescent="0.6">
      <c r="B50" s="44"/>
      <c r="C50" s="60" t="s">
        <v>28</v>
      </c>
      <c r="D50" s="61"/>
      <c r="E50" s="25"/>
      <c r="F50" s="25"/>
      <c r="G50" s="26" t="str">
        <f>IF(G26&lt;=1670," ",IF(G48&gt;0.1,"×",IF(G48&lt;(-0.1),"×","○")))</f>
        <v xml:space="preserve"> </v>
      </c>
      <c r="H50" s="45"/>
      <c r="I50" s="31"/>
    </row>
    <row r="51" spans="2:10" ht="10.5" customHeight="1" thickTop="1" thickBot="1" x14ac:dyDescent="0.6">
      <c r="B51" s="41"/>
      <c r="C51" s="42"/>
      <c r="D51" s="42"/>
      <c r="E51" s="42"/>
      <c r="F51" s="42"/>
      <c r="G51" s="42"/>
      <c r="H51" s="42"/>
      <c r="I51" s="43"/>
      <c r="J51" s="28"/>
    </row>
  </sheetData>
  <mergeCells count="3">
    <mergeCell ref="E26:F26"/>
    <mergeCell ref="C50:D50"/>
    <mergeCell ref="B2:I2"/>
  </mergeCells>
  <phoneticPr fontId="2"/>
  <printOptions horizontalCentered="1"/>
  <pageMargins left="0.23622047244094491" right="0.23622047244094491" top="0.35433070866141736" bottom="0.35433070866141736" header="0.31496062992125984" footer="0.31496062992125984"/>
  <pageSetup paperSize="9" scale="9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C342D-4747-4B39-A8B3-12AE3A160347}">
  <sheetPr>
    <pageSetUpPr fitToPage="1"/>
  </sheetPr>
  <dimension ref="A1:J52"/>
  <sheetViews>
    <sheetView zoomScaleNormal="100" workbookViewId="0">
      <selection activeCell="B2" sqref="B2:I2"/>
    </sheetView>
  </sheetViews>
  <sheetFormatPr defaultColWidth="8.1640625" defaultRowHeight="13" x14ac:dyDescent="0.55000000000000004"/>
  <cols>
    <col min="1" max="1" width="2.83203125" style="1" customWidth="1"/>
    <col min="2" max="2" width="7.5" style="1" customWidth="1"/>
    <col min="3" max="3" width="12.9140625" style="1" customWidth="1"/>
    <col min="4" max="4" width="10.25" style="1" customWidth="1"/>
    <col min="5" max="5" width="10.6640625" style="1" customWidth="1"/>
    <col min="6" max="6" width="7.75" style="1" customWidth="1"/>
    <col min="7" max="7" width="11.9140625" style="1" customWidth="1"/>
    <col min="8" max="8" width="9.9140625" style="1" customWidth="1"/>
    <col min="9" max="9" width="9.58203125" style="1" customWidth="1"/>
    <col min="10" max="10" width="10.83203125" style="1" customWidth="1"/>
    <col min="11" max="11" width="12.33203125" style="1" bestFit="1" customWidth="1"/>
    <col min="12" max="256" width="8.1640625" style="1"/>
    <col min="257" max="257" width="2.83203125" style="1" customWidth="1"/>
    <col min="258" max="258" width="7.5" style="1" customWidth="1"/>
    <col min="259" max="259" width="12.9140625" style="1" customWidth="1"/>
    <col min="260" max="260" width="10.25" style="1" customWidth="1"/>
    <col min="261" max="261" width="10.6640625" style="1" customWidth="1"/>
    <col min="262" max="262" width="7.75" style="1" customWidth="1"/>
    <col min="263" max="263" width="11.9140625" style="1" customWidth="1"/>
    <col min="264" max="264" width="9.9140625" style="1" customWidth="1"/>
    <col min="265" max="265" width="9.58203125" style="1" customWidth="1"/>
    <col min="266" max="266" width="10.83203125" style="1" customWidth="1"/>
    <col min="267" max="267" width="12.33203125" style="1" bestFit="1" customWidth="1"/>
    <col min="268" max="512" width="8.1640625" style="1"/>
    <col min="513" max="513" width="2.83203125" style="1" customWidth="1"/>
    <col min="514" max="514" width="7.5" style="1" customWidth="1"/>
    <col min="515" max="515" width="12.9140625" style="1" customWidth="1"/>
    <col min="516" max="516" width="10.25" style="1" customWidth="1"/>
    <col min="517" max="517" width="10.6640625" style="1" customWidth="1"/>
    <col min="518" max="518" width="7.75" style="1" customWidth="1"/>
    <col min="519" max="519" width="11.9140625" style="1" customWidth="1"/>
    <col min="520" max="520" width="9.9140625" style="1" customWidth="1"/>
    <col min="521" max="521" width="9.58203125" style="1" customWidth="1"/>
    <col min="522" max="522" width="10.83203125" style="1" customWidth="1"/>
    <col min="523" max="523" width="12.33203125" style="1" bestFit="1" customWidth="1"/>
    <col min="524" max="768" width="8.1640625" style="1"/>
    <col min="769" max="769" width="2.83203125" style="1" customWidth="1"/>
    <col min="770" max="770" width="7.5" style="1" customWidth="1"/>
    <col min="771" max="771" width="12.9140625" style="1" customWidth="1"/>
    <col min="772" max="772" width="10.25" style="1" customWidth="1"/>
    <col min="773" max="773" width="10.6640625" style="1" customWidth="1"/>
    <col min="774" max="774" width="7.75" style="1" customWidth="1"/>
    <col min="775" max="775" width="11.9140625" style="1" customWidth="1"/>
    <col min="776" max="776" width="9.9140625" style="1" customWidth="1"/>
    <col min="777" max="777" width="9.58203125" style="1" customWidth="1"/>
    <col min="778" max="778" width="10.83203125" style="1" customWidth="1"/>
    <col min="779" max="779" width="12.33203125" style="1" bestFit="1" customWidth="1"/>
    <col min="780" max="1024" width="8.1640625" style="1"/>
    <col min="1025" max="1025" width="2.83203125" style="1" customWidth="1"/>
    <col min="1026" max="1026" width="7.5" style="1" customWidth="1"/>
    <col min="1027" max="1027" width="12.9140625" style="1" customWidth="1"/>
    <col min="1028" max="1028" width="10.25" style="1" customWidth="1"/>
    <col min="1029" max="1029" width="10.6640625" style="1" customWidth="1"/>
    <col min="1030" max="1030" width="7.75" style="1" customWidth="1"/>
    <col min="1031" max="1031" width="11.9140625" style="1" customWidth="1"/>
    <col min="1032" max="1032" width="9.9140625" style="1" customWidth="1"/>
    <col min="1033" max="1033" width="9.58203125" style="1" customWidth="1"/>
    <col min="1034" max="1034" width="10.83203125" style="1" customWidth="1"/>
    <col min="1035" max="1035" width="12.33203125" style="1" bestFit="1" customWidth="1"/>
    <col min="1036" max="1280" width="8.1640625" style="1"/>
    <col min="1281" max="1281" width="2.83203125" style="1" customWidth="1"/>
    <col min="1282" max="1282" width="7.5" style="1" customWidth="1"/>
    <col min="1283" max="1283" width="12.9140625" style="1" customWidth="1"/>
    <col min="1284" max="1284" width="10.25" style="1" customWidth="1"/>
    <col min="1285" max="1285" width="10.6640625" style="1" customWidth="1"/>
    <col min="1286" max="1286" width="7.75" style="1" customWidth="1"/>
    <col min="1287" max="1287" width="11.9140625" style="1" customWidth="1"/>
    <col min="1288" max="1288" width="9.9140625" style="1" customWidth="1"/>
    <col min="1289" max="1289" width="9.58203125" style="1" customWidth="1"/>
    <col min="1290" max="1290" width="10.83203125" style="1" customWidth="1"/>
    <col min="1291" max="1291" width="12.33203125" style="1" bestFit="1" customWidth="1"/>
    <col min="1292" max="1536" width="8.1640625" style="1"/>
    <col min="1537" max="1537" width="2.83203125" style="1" customWidth="1"/>
    <col min="1538" max="1538" width="7.5" style="1" customWidth="1"/>
    <col min="1539" max="1539" width="12.9140625" style="1" customWidth="1"/>
    <col min="1540" max="1540" width="10.25" style="1" customWidth="1"/>
    <col min="1541" max="1541" width="10.6640625" style="1" customWidth="1"/>
    <col min="1542" max="1542" width="7.75" style="1" customWidth="1"/>
    <col min="1543" max="1543" width="11.9140625" style="1" customWidth="1"/>
    <col min="1544" max="1544" width="9.9140625" style="1" customWidth="1"/>
    <col min="1545" max="1545" width="9.58203125" style="1" customWidth="1"/>
    <col min="1546" max="1546" width="10.83203125" style="1" customWidth="1"/>
    <col min="1547" max="1547" width="12.33203125" style="1" bestFit="1" customWidth="1"/>
    <col min="1548" max="1792" width="8.1640625" style="1"/>
    <col min="1793" max="1793" width="2.83203125" style="1" customWidth="1"/>
    <col min="1794" max="1794" width="7.5" style="1" customWidth="1"/>
    <col min="1795" max="1795" width="12.9140625" style="1" customWidth="1"/>
    <col min="1796" max="1796" width="10.25" style="1" customWidth="1"/>
    <col min="1797" max="1797" width="10.6640625" style="1" customWidth="1"/>
    <col min="1798" max="1798" width="7.75" style="1" customWidth="1"/>
    <col min="1799" max="1799" width="11.9140625" style="1" customWidth="1"/>
    <col min="1800" max="1800" width="9.9140625" style="1" customWidth="1"/>
    <col min="1801" max="1801" width="9.58203125" style="1" customWidth="1"/>
    <col min="1802" max="1802" width="10.83203125" style="1" customWidth="1"/>
    <col min="1803" max="1803" width="12.33203125" style="1" bestFit="1" customWidth="1"/>
    <col min="1804" max="2048" width="8.1640625" style="1"/>
    <col min="2049" max="2049" width="2.83203125" style="1" customWidth="1"/>
    <col min="2050" max="2050" width="7.5" style="1" customWidth="1"/>
    <col min="2051" max="2051" width="12.9140625" style="1" customWidth="1"/>
    <col min="2052" max="2052" width="10.25" style="1" customWidth="1"/>
    <col min="2053" max="2053" width="10.6640625" style="1" customWidth="1"/>
    <col min="2054" max="2054" width="7.75" style="1" customWidth="1"/>
    <col min="2055" max="2055" width="11.9140625" style="1" customWidth="1"/>
    <col min="2056" max="2056" width="9.9140625" style="1" customWidth="1"/>
    <col min="2057" max="2057" width="9.58203125" style="1" customWidth="1"/>
    <col min="2058" max="2058" width="10.83203125" style="1" customWidth="1"/>
    <col min="2059" max="2059" width="12.33203125" style="1" bestFit="1" customWidth="1"/>
    <col min="2060" max="2304" width="8.1640625" style="1"/>
    <col min="2305" max="2305" width="2.83203125" style="1" customWidth="1"/>
    <col min="2306" max="2306" width="7.5" style="1" customWidth="1"/>
    <col min="2307" max="2307" width="12.9140625" style="1" customWidth="1"/>
    <col min="2308" max="2308" width="10.25" style="1" customWidth="1"/>
    <col min="2309" max="2309" width="10.6640625" style="1" customWidth="1"/>
    <col min="2310" max="2310" width="7.75" style="1" customWidth="1"/>
    <col min="2311" max="2311" width="11.9140625" style="1" customWidth="1"/>
    <col min="2312" max="2312" width="9.9140625" style="1" customWidth="1"/>
    <col min="2313" max="2313" width="9.58203125" style="1" customWidth="1"/>
    <col min="2314" max="2314" width="10.83203125" style="1" customWidth="1"/>
    <col min="2315" max="2315" width="12.33203125" style="1" bestFit="1" customWidth="1"/>
    <col min="2316" max="2560" width="8.1640625" style="1"/>
    <col min="2561" max="2561" width="2.83203125" style="1" customWidth="1"/>
    <col min="2562" max="2562" width="7.5" style="1" customWidth="1"/>
    <col min="2563" max="2563" width="12.9140625" style="1" customWidth="1"/>
    <col min="2564" max="2564" width="10.25" style="1" customWidth="1"/>
    <col min="2565" max="2565" width="10.6640625" style="1" customWidth="1"/>
    <col min="2566" max="2566" width="7.75" style="1" customWidth="1"/>
    <col min="2567" max="2567" width="11.9140625" style="1" customWidth="1"/>
    <col min="2568" max="2568" width="9.9140625" style="1" customWidth="1"/>
    <col min="2569" max="2569" width="9.58203125" style="1" customWidth="1"/>
    <col min="2570" max="2570" width="10.83203125" style="1" customWidth="1"/>
    <col min="2571" max="2571" width="12.33203125" style="1" bestFit="1" customWidth="1"/>
    <col min="2572" max="2816" width="8.1640625" style="1"/>
    <col min="2817" max="2817" width="2.83203125" style="1" customWidth="1"/>
    <col min="2818" max="2818" width="7.5" style="1" customWidth="1"/>
    <col min="2819" max="2819" width="12.9140625" style="1" customWidth="1"/>
    <col min="2820" max="2820" width="10.25" style="1" customWidth="1"/>
    <col min="2821" max="2821" width="10.6640625" style="1" customWidth="1"/>
    <col min="2822" max="2822" width="7.75" style="1" customWidth="1"/>
    <col min="2823" max="2823" width="11.9140625" style="1" customWidth="1"/>
    <col min="2824" max="2824" width="9.9140625" style="1" customWidth="1"/>
    <col min="2825" max="2825" width="9.58203125" style="1" customWidth="1"/>
    <col min="2826" max="2826" width="10.83203125" style="1" customWidth="1"/>
    <col min="2827" max="2827" width="12.33203125" style="1" bestFit="1" customWidth="1"/>
    <col min="2828" max="3072" width="8.1640625" style="1"/>
    <col min="3073" max="3073" width="2.83203125" style="1" customWidth="1"/>
    <col min="3074" max="3074" width="7.5" style="1" customWidth="1"/>
    <col min="3075" max="3075" width="12.9140625" style="1" customWidth="1"/>
    <col min="3076" max="3076" width="10.25" style="1" customWidth="1"/>
    <col min="3077" max="3077" width="10.6640625" style="1" customWidth="1"/>
    <col min="3078" max="3078" width="7.75" style="1" customWidth="1"/>
    <col min="3079" max="3079" width="11.9140625" style="1" customWidth="1"/>
    <col min="3080" max="3080" width="9.9140625" style="1" customWidth="1"/>
    <col min="3081" max="3081" width="9.58203125" style="1" customWidth="1"/>
    <col min="3082" max="3082" width="10.83203125" style="1" customWidth="1"/>
    <col min="3083" max="3083" width="12.33203125" style="1" bestFit="1" customWidth="1"/>
    <col min="3084" max="3328" width="8.1640625" style="1"/>
    <col min="3329" max="3329" width="2.83203125" style="1" customWidth="1"/>
    <col min="3330" max="3330" width="7.5" style="1" customWidth="1"/>
    <col min="3331" max="3331" width="12.9140625" style="1" customWidth="1"/>
    <col min="3332" max="3332" width="10.25" style="1" customWidth="1"/>
    <col min="3333" max="3333" width="10.6640625" style="1" customWidth="1"/>
    <col min="3334" max="3334" width="7.75" style="1" customWidth="1"/>
    <col min="3335" max="3335" width="11.9140625" style="1" customWidth="1"/>
    <col min="3336" max="3336" width="9.9140625" style="1" customWidth="1"/>
    <col min="3337" max="3337" width="9.58203125" style="1" customWidth="1"/>
    <col min="3338" max="3338" width="10.83203125" style="1" customWidth="1"/>
    <col min="3339" max="3339" width="12.33203125" style="1" bestFit="1" customWidth="1"/>
    <col min="3340" max="3584" width="8.1640625" style="1"/>
    <col min="3585" max="3585" width="2.83203125" style="1" customWidth="1"/>
    <col min="3586" max="3586" width="7.5" style="1" customWidth="1"/>
    <col min="3587" max="3587" width="12.9140625" style="1" customWidth="1"/>
    <col min="3588" max="3588" width="10.25" style="1" customWidth="1"/>
    <col min="3589" max="3589" width="10.6640625" style="1" customWidth="1"/>
    <col min="3590" max="3590" width="7.75" style="1" customWidth="1"/>
    <col min="3591" max="3591" width="11.9140625" style="1" customWidth="1"/>
    <col min="3592" max="3592" width="9.9140625" style="1" customWidth="1"/>
    <col min="3593" max="3593" width="9.58203125" style="1" customWidth="1"/>
    <col min="3594" max="3594" width="10.83203125" style="1" customWidth="1"/>
    <col min="3595" max="3595" width="12.33203125" style="1" bestFit="1" customWidth="1"/>
    <col min="3596" max="3840" width="8.1640625" style="1"/>
    <col min="3841" max="3841" width="2.83203125" style="1" customWidth="1"/>
    <col min="3842" max="3842" width="7.5" style="1" customWidth="1"/>
    <col min="3843" max="3843" width="12.9140625" style="1" customWidth="1"/>
    <col min="3844" max="3844" width="10.25" style="1" customWidth="1"/>
    <col min="3845" max="3845" width="10.6640625" style="1" customWidth="1"/>
    <col min="3846" max="3846" width="7.75" style="1" customWidth="1"/>
    <col min="3847" max="3847" width="11.9140625" style="1" customWidth="1"/>
    <col min="3848" max="3848" width="9.9140625" style="1" customWidth="1"/>
    <col min="3849" max="3849" width="9.58203125" style="1" customWidth="1"/>
    <col min="3850" max="3850" width="10.83203125" style="1" customWidth="1"/>
    <col min="3851" max="3851" width="12.33203125" style="1" bestFit="1" customWidth="1"/>
    <col min="3852" max="4096" width="8.1640625" style="1"/>
    <col min="4097" max="4097" width="2.83203125" style="1" customWidth="1"/>
    <col min="4098" max="4098" width="7.5" style="1" customWidth="1"/>
    <col min="4099" max="4099" width="12.9140625" style="1" customWidth="1"/>
    <col min="4100" max="4100" width="10.25" style="1" customWidth="1"/>
    <col min="4101" max="4101" width="10.6640625" style="1" customWidth="1"/>
    <col min="4102" max="4102" width="7.75" style="1" customWidth="1"/>
    <col min="4103" max="4103" width="11.9140625" style="1" customWidth="1"/>
    <col min="4104" max="4104" width="9.9140625" style="1" customWidth="1"/>
    <col min="4105" max="4105" width="9.58203125" style="1" customWidth="1"/>
    <col min="4106" max="4106" width="10.83203125" style="1" customWidth="1"/>
    <col min="4107" max="4107" width="12.33203125" style="1" bestFit="1" customWidth="1"/>
    <col min="4108" max="4352" width="8.1640625" style="1"/>
    <col min="4353" max="4353" width="2.83203125" style="1" customWidth="1"/>
    <col min="4354" max="4354" width="7.5" style="1" customWidth="1"/>
    <col min="4355" max="4355" width="12.9140625" style="1" customWidth="1"/>
    <col min="4356" max="4356" width="10.25" style="1" customWidth="1"/>
    <col min="4357" max="4357" width="10.6640625" style="1" customWidth="1"/>
    <col min="4358" max="4358" width="7.75" style="1" customWidth="1"/>
    <col min="4359" max="4359" width="11.9140625" style="1" customWidth="1"/>
    <col min="4360" max="4360" width="9.9140625" style="1" customWidth="1"/>
    <col min="4361" max="4361" width="9.58203125" style="1" customWidth="1"/>
    <col min="4362" max="4362" width="10.83203125" style="1" customWidth="1"/>
    <col min="4363" max="4363" width="12.33203125" style="1" bestFit="1" customWidth="1"/>
    <col min="4364" max="4608" width="8.1640625" style="1"/>
    <col min="4609" max="4609" width="2.83203125" style="1" customWidth="1"/>
    <col min="4610" max="4610" width="7.5" style="1" customWidth="1"/>
    <col min="4611" max="4611" width="12.9140625" style="1" customWidth="1"/>
    <col min="4612" max="4612" width="10.25" style="1" customWidth="1"/>
    <col min="4613" max="4613" width="10.6640625" style="1" customWidth="1"/>
    <col min="4614" max="4614" width="7.75" style="1" customWidth="1"/>
    <col min="4615" max="4615" width="11.9140625" style="1" customWidth="1"/>
    <col min="4616" max="4616" width="9.9140625" style="1" customWidth="1"/>
    <col min="4617" max="4617" width="9.58203125" style="1" customWidth="1"/>
    <col min="4618" max="4618" width="10.83203125" style="1" customWidth="1"/>
    <col min="4619" max="4619" width="12.33203125" style="1" bestFit="1" customWidth="1"/>
    <col min="4620" max="4864" width="8.1640625" style="1"/>
    <col min="4865" max="4865" width="2.83203125" style="1" customWidth="1"/>
    <col min="4866" max="4866" width="7.5" style="1" customWidth="1"/>
    <col min="4867" max="4867" width="12.9140625" style="1" customWidth="1"/>
    <col min="4868" max="4868" width="10.25" style="1" customWidth="1"/>
    <col min="4869" max="4869" width="10.6640625" style="1" customWidth="1"/>
    <col min="4870" max="4870" width="7.75" style="1" customWidth="1"/>
    <col min="4871" max="4871" width="11.9140625" style="1" customWidth="1"/>
    <col min="4872" max="4872" width="9.9140625" style="1" customWidth="1"/>
    <col min="4873" max="4873" width="9.58203125" style="1" customWidth="1"/>
    <col min="4874" max="4874" width="10.83203125" style="1" customWidth="1"/>
    <col min="4875" max="4875" width="12.33203125" style="1" bestFit="1" customWidth="1"/>
    <col min="4876" max="5120" width="8.1640625" style="1"/>
    <col min="5121" max="5121" width="2.83203125" style="1" customWidth="1"/>
    <col min="5122" max="5122" width="7.5" style="1" customWidth="1"/>
    <col min="5123" max="5123" width="12.9140625" style="1" customWidth="1"/>
    <col min="5124" max="5124" width="10.25" style="1" customWidth="1"/>
    <col min="5125" max="5125" width="10.6640625" style="1" customWidth="1"/>
    <col min="5126" max="5126" width="7.75" style="1" customWidth="1"/>
    <col min="5127" max="5127" width="11.9140625" style="1" customWidth="1"/>
    <col min="5128" max="5128" width="9.9140625" style="1" customWidth="1"/>
    <col min="5129" max="5129" width="9.58203125" style="1" customWidth="1"/>
    <col min="5130" max="5130" width="10.83203125" style="1" customWidth="1"/>
    <col min="5131" max="5131" width="12.33203125" style="1" bestFit="1" customWidth="1"/>
    <col min="5132" max="5376" width="8.1640625" style="1"/>
    <col min="5377" max="5377" width="2.83203125" style="1" customWidth="1"/>
    <col min="5378" max="5378" width="7.5" style="1" customWidth="1"/>
    <col min="5379" max="5379" width="12.9140625" style="1" customWidth="1"/>
    <col min="5380" max="5380" width="10.25" style="1" customWidth="1"/>
    <col min="5381" max="5381" width="10.6640625" style="1" customWidth="1"/>
    <col min="5382" max="5382" width="7.75" style="1" customWidth="1"/>
    <col min="5383" max="5383" width="11.9140625" style="1" customWidth="1"/>
    <col min="5384" max="5384" width="9.9140625" style="1" customWidth="1"/>
    <col min="5385" max="5385" width="9.58203125" style="1" customWidth="1"/>
    <col min="5386" max="5386" width="10.83203125" style="1" customWidth="1"/>
    <col min="5387" max="5387" width="12.33203125" style="1" bestFit="1" customWidth="1"/>
    <col min="5388" max="5632" width="8.1640625" style="1"/>
    <col min="5633" max="5633" width="2.83203125" style="1" customWidth="1"/>
    <col min="5634" max="5634" width="7.5" style="1" customWidth="1"/>
    <col min="5635" max="5635" width="12.9140625" style="1" customWidth="1"/>
    <col min="5636" max="5636" width="10.25" style="1" customWidth="1"/>
    <col min="5637" max="5637" width="10.6640625" style="1" customWidth="1"/>
    <col min="5638" max="5638" width="7.75" style="1" customWidth="1"/>
    <col min="5639" max="5639" width="11.9140625" style="1" customWidth="1"/>
    <col min="5640" max="5640" width="9.9140625" style="1" customWidth="1"/>
    <col min="5641" max="5641" width="9.58203125" style="1" customWidth="1"/>
    <col min="5642" max="5642" width="10.83203125" style="1" customWidth="1"/>
    <col min="5643" max="5643" width="12.33203125" style="1" bestFit="1" customWidth="1"/>
    <col min="5644" max="5888" width="8.1640625" style="1"/>
    <col min="5889" max="5889" width="2.83203125" style="1" customWidth="1"/>
    <col min="5890" max="5890" width="7.5" style="1" customWidth="1"/>
    <col min="5891" max="5891" width="12.9140625" style="1" customWidth="1"/>
    <col min="5892" max="5892" width="10.25" style="1" customWidth="1"/>
    <col min="5893" max="5893" width="10.6640625" style="1" customWidth="1"/>
    <col min="5894" max="5894" width="7.75" style="1" customWidth="1"/>
    <col min="5895" max="5895" width="11.9140625" style="1" customWidth="1"/>
    <col min="5896" max="5896" width="9.9140625" style="1" customWidth="1"/>
    <col min="5897" max="5897" width="9.58203125" style="1" customWidth="1"/>
    <col min="5898" max="5898" width="10.83203125" style="1" customWidth="1"/>
    <col min="5899" max="5899" width="12.33203125" style="1" bestFit="1" customWidth="1"/>
    <col min="5900" max="6144" width="8.1640625" style="1"/>
    <col min="6145" max="6145" width="2.83203125" style="1" customWidth="1"/>
    <col min="6146" max="6146" width="7.5" style="1" customWidth="1"/>
    <col min="6147" max="6147" width="12.9140625" style="1" customWidth="1"/>
    <col min="6148" max="6148" width="10.25" style="1" customWidth="1"/>
    <col min="6149" max="6149" width="10.6640625" style="1" customWidth="1"/>
    <col min="6150" max="6150" width="7.75" style="1" customWidth="1"/>
    <col min="6151" max="6151" width="11.9140625" style="1" customWidth="1"/>
    <col min="6152" max="6152" width="9.9140625" style="1" customWidth="1"/>
    <col min="6153" max="6153" width="9.58203125" style="1" customWidth="1"/>
    <col min="6154" max="6154" width="10.83203125" style="1" customWidth="1"/>
    <col min="6155" max="6155" width="12.33203125" style="1" bestFit="1" customWidth="1"/>
    <col min="6156" max="6400" width="8.1640625" style="1"/>
    <col min="6401" max="6401" width="2.83203125" style="1" customWidth="1"/>
    <col min="6402" max="6402" width="7.5" style="1" customWidth="1"/>
    <col min="6403" max="6403" width="12.9140625" style="1" customWidth="1"/>
    <col min="6404" max="6404" width="10.25" style="1" customWidth="1"/>
    <col min="6405" max="6405" width="10.6640625" style="1" customWidth="1"/>
    <col min="6406" max="6406" width="7.75" style="1" customWidth="1"/>
    <col min="6407" max="6407" width="11.9140625" style="1" customWidth="1"/>
    <col min="6408" max="6408" width="9.9140625" style="1" customWidth="1"/>
    <col min="6409" max="6409" width="9.58203125" style="1" customWidth="1"/>
    <col min="6410" max="6410" width="10.83203125" style="1" customWidth="1"/>
    <col min="6411" max="6411" width="12.33203125" style="1" bestFit="1" customWidth="1"/>
    <col min="6412" max="6656" width="8.1640625" style="1"/>
    <col min="6657" max="6657" width="2.83203125" style="1" customWidth="1"/>
    <col min="6658" max="6658" width="7.5" style="1" customWidth="1"/>
    <col min="6659" max="6659" width="12.9140625" style="1" customWidth="1"/>
    <col min="6660" max="6660" width="10.25" style="1" customWidth="1"/>
    <col min="6661" max="6661" width="10.6640625" style="1" customWidth="1"/>
    <col min="6662" max="6662" width="7.75" style="1" customWidth="1"/>
    <col min="6663" max="6663" width="11.9140625" style="1" customWidth="1"/>
    <col min="6664" max="6664" width="9.9140625" style="1" customWidth="1"/>
    <col min="6665" max="6665" width="9.58203125" style="1" customWidth="1"/>
    <col min="6666" max="6666" width="10.83203125" style="1" customWidth="1"/>
    <col min="6667" max="6667" width="12.33203125" style="1" bestFit="1" customWidth="1"/>
    <col min="6668" max="6912" width="8.1640625" style="1"/>
    <col min="6913" max="6913" width="2.83203125" style="1" customWidth="1"/>
    <col min="6914" max="6914" width="7.5" style="1" customWidth="1"/>
    <col min="6915" max="6915" width="12.9140625" style="1" customWidth="1"/>
    <col min="6916" max="6916" width="10.25" style="1" customWidth="1"/>
    <col min="6917" max="6917" width="10.6640625" style="1" customWidth="1"/>
    <col min="6918" max="6918" width="7.75" style="1" customWidth="1"/>
    <col min="6919" max="6919" width="11.9140625" style="1" customWidth="1"/>
    <col min="6920" max="6920" width="9.9140625" style="1" customWidth="1"/>
    <col min="6921" max="6921" width="9.58203125" style="1" customWidth="1"/>
    <col min="6922" max="6922" width="10.83203125" style="1" customWidth="1"/>
    <col min="6923" max="6923" width="12.33203125" style="1" bestFit="1" customWidth="1"/>
    <col min="6924" max="7168" width="8.1640625" style="1"/>
    <col min="7169" max="7169" width="2.83203125" style="1" customWidth="1"/>
    <col min="7170" max="7170" width="7.5" style="1" customWidth="1"/>
    <col min="7171" max="7171" width="12.9140625" style="1" customWidth="1"/>
    <col min="7172" max="7172" width="10.25" style="1" customWidth="1"/>
    <col min="7173" max="7173" width="10.6640625" style="1" customWidth="1"/>
    <col min="7174" max="7174" width="7.75" style="1" customWidth="1"/>
    <col min="7175" max="7175" width="11.9140625" style="1" customWidth="1"/>
    <col min="7176" max="7176" width="9.9140625" style="1" customWidth="1"/>
    <col min="7177" max="7177" width="9.58203125" style="1" customWidth="1"/>
    <col min="7178" max="7178" width="10.83203125" style="1" customWidth="1"/>
    <col min="7179" max="7179" width="12.33203125" style="1" bestFit="1" customWidth="1"/>
    <col min="7180" max="7424" width="8.1640625" style="1"/>
    <col min="7425" max="7425" width="2.83203125" style="1" customWidth="1"/>
    <col min="7426" max="7426" width="7.5" style="1" customWidth="1"/>
    <col min="7427" max="7427" width="12.9140625" style="1" customWidth="1"/>
    <col min="7428" max="7428" width="10.25" style="1" customWidth="1"/>
    <col min="7429" max="7429" width="10.6640625" style="1" customWidth="1"/>
    <col min="7430" max="7430" width="7.75" style="1" customWidth="1"/>
    <col min="7431" max="7431" width="11.9140625" style="1" customWidth="1"/>
    <col min="7432" max="7432" width="9.9140625" style="1" customWidth="1"/>
    <col min="7433" max="7433" width="9.58203125" style="1" customWidth="1"/>
    <col min="7434" max="7434" width="10.83203125" style="1" customWidth="1"/>
    <col min="7435" max="7435" width="12.33203125" style="1" bestFit="1" customWidth="1"/>
    <col min="7436" max="7680" width="8.1640625" style="1"/>
    <col min="7681" max="7681" width="2.83203125" style="1" customWidth="1"/>
    <col min="7682" max="7682" width="7.5" style="1" customWidth="1"/>
    <col min="7683" max="7683" width="12.9140625" style="1" customWidth="1"/>
    <col min="7684" max="7684" width="10.25" style="1" customWidth="1"/>
    <col min="7685" max="7685" width="10.6640625" style="1" customWidth="1"/>
    <col min="7686" max="7686" width="7.75" style="1" customWidth="1"/>
    <col min="7687" max="7687" width="11.9140625" style="1" customWidth="1"/>
    <col min="7688" max="7688" width="9.9140625" style="1" customWidth="1"/>
    <col min="7689" max="7689" width="9.58203125" style="1" customWidth="1"/>
    <col min="7690" max="7690" width="10.83203125" style="1" customWidth="1"/>
    <col min="7691" max="7691" width="12.33203125" style="1" bestFit="1" customWidth="1"/>
    <col min="7692" max="7936" width="8.1640625" style="1"/>
    <col min="7937" max="7937" width="2.83203125" style="1" customWidth="1"/>
    <col min="7938" max="7938" width="7.5" style="1" customWidth="1"/>
    <col min="7939" max="7939" width="12.9140625" style="1" customWidth="1"/>
    <col min="7940" max="7940" width="10.25" style="1" customWidth="1"/>
    <col min="7941" max="7941" width="10.6640625" style="1" customWidth="1"/>
    <col min="7942" max="7942" width="7.75" style="1" customWidth="1"/>
    <col min="7943" max="7943" width="11.9140625" style="1" customWidth="1"/>
    <col min="7944" max="7944" width="9.9140625" style="1" customWidth="1"/>
    <col min="7945" max="7945" width="9.58203125" style="1" customWidth="1"/>
    <col min="7946" max="7946" width="10.83203125" style="1" customWidth="1"/>
    <col min="7947" max="7947" width="12.33203125" style="1" bestFit="1" customWidth="1"/>
    <col min="7948" max="8192" width="8.1640625" style="1"/>
    <col min="8193" max="8193" width="2.83203125" style="1" customWidth="1"/>
    <col min="8194" max="8194" width="7.5" style="1" customWidth="1"/>
    <col min="8195" max="8195" width="12.9140625" style="1" customWidth="1"/>
    <col min="8196" max="8196" width="10.25" style="1" customWidth="1"/>
    <col min="8197" max="8197" width="10.6640625" style="1" customWidth="1"/>
    <col min="8198" max="8198" width="7.75" style="1" customWidth="1"/>
    <col min="8199" max="8199" width="11.9140625" style="1" customWidth="1"/>
    <col min="8200" max="8200" width="9.9140625" style="1" customWidth="1"/>
    <col min="8201" max="8201" width="9.58203125" style="1" customWidth="1"/>
    <col min="8202" max="8202" width="10.83203125" style="1" customWidth="1"/>
    <col min="8203" max="8203" width="12.33203125" style="1" bestFit="1" customWidth="1"/>
    <col min="8204" max="8448" width="8.1640625" style="1"/>
    <col min="8449" max="8449" width="2.83203125" style="1" customWidth="1"/>
    <col min="8450" max="8450" width="7.5" style="1" customWidth="1"/>
    <col min="8451" max="8451" width="12.9140625" style="1" customWidth="1"/>
    <col min="8452" max="8452" width="10.25" style="1" customWidth="1"/>
    <col min="8453" max="8453" width="10.6640625" style="1" customWidth="1"/>
    <col min="8454" max="8454" width="7.75" style="1" customWidth="1"/>
    <col min="8455" max="8455" width="11.9140625" style="1" customWidth="1"/>
    <col min="8456" max="8456" width="9.9140625" style="1" customWidth="1"/>
    <col min="8457" max="8457" width="9.58203125" style="1" customWidth="1"/>
    <col min="8458" max="8458" width="10.83203125" style="1" customWidth="1"/>
    <col min="8459" max="8459" width="12.33203125" style="1" bestFit="1" customWidth="1"/>
    <col min="8460" max="8704" width="8.1640625" style="1"/>
    <col min="8705" max="8705" width="2.83203125" style="1" customWidth="1"/>
    <col min="8706" max="8706" width="7.5" style="1" customWidth="1"/>
    <col min="8707" max="8707" width="12.9140625" style="1" customWidth="1"/>
    <col min="8708" max="8708" width="10.25" style="1" customWidth="1"/>
    <col min="8709" max="8709" width="10.6640625" style="1" customWidth="1"/>
    <col min="8710" max="8710" width="7.75" style="1" customWidth="1"/>
    <col min="8711" max="8711" width="11.9140625" style="1" customWidth="1"/>
    <col min="8712" max="8712" width="9.9140625" style="1" customWidth="1"/>
    <col min="8713" max="8713" width="9.58203125" style="1" customWidth="1"/>
    <col min="8714" max="8714" width="10.83203125" style="1" customWidth="1"/>
    <col min="8715" max="8715" width="12.33203125" style="1" bestFit="1" customWidth="1"/>
    <col min="8716" max="8960" width="8.1640625" style="1"/>
    <col min="8961" max="8961" width="2.83203125" style="1" customWidth="1"/>
    <col min="8962" max="8962" width="7.5" style="1" customWidth="1"/>
    <col min="8963" max="8963" width="12.9140625" style="1" customWidth="1"/>
    <col min="8964" max="8964" width="10.25" style="1" customWidth="1"/>
    <col min="8965" max="8965" width="10.6640625" style="1" customWidth="1"/>
    <col min="8966" max="8966" width="7.75" style="1" customWidth="1"/>
    <col min="8967" max="8967" width="11.9140625" style="1" customWidth="1"/>
    <col min="8968" max="8968" width="9.9140625" style="1" customWidth="1"/>
    <col min="8969" max="8969" width="9.58203125" style="1" customWidth="1"/>
    <col min="8970" max="8970" width="10.83203125" style="1" customWidth="1"/>
    <col min="8971" max="8971" width="12.33203125" style="1" bestFit="1" customWidth="1"/>
    <col min="8972" max="9216" width="8.1640625" style="1"/>
    <col min="9217" max="9217" width="2.83203125" style="1" customWidth="1"/>
    <col min="9218" max="9218" width="7.5" style="1" customWidth="1"/>
    <col min="9219" max="9219" width="12.9140625" style="1" customWidth="1"/>
    <col min="9220" max="9220" width="10.25" style="1" customWidth="1"/>
    <col min="9221" max="9221" width="10.6640625" style="1" customWidth="1"/>
    <col min="9222" max="9222" width="7.75" style="1" customWidth="1"/>
    <col min="9223" max="9223" width="11.9140625" style="1" customWidth="1"/>
    <col min="9224" max="9224" width="9.9140625" style="1" customWidth="1"/>
    <col min="9225" max="9225" width="9.58203125" style="1" customWidth="1"/>
    <col min="9226" max="9226" width="10.83203125" style="1" customWidth="1"/>
    <col min="9227" max="9227" width="12.33203125" style="1" bestFit="1" customWidth="1"/>
    <col min="9228" max="9472" width="8.1640625" style="1"/>
    <col min="9473" max="9473" width="2.83203125" style="1" customWidth="1"/>
    <col min="9474" max="9474" width="7.5" style="1" customWidth="1"/>
    <col min="9475" max="9475" width="12.9140625" style="1" customWidth="1"/>
    <col min="9476" max="9476" width="10.25" style="1" customWidth="1"/>
    <col min="9477" max="9477" width="10.6640625" style="1" customWidth="1"/>
    <col min="9478" max="9478" width="7.75" style="1" customWidth="1"/>
    <col min="9479" max="9479" width="11.9140625" style="1" customWidth="1"/>
    <col min="9480" max="9480" width="9.9140625" style="1" customWidth="1"/>
    <col min="9481" max="9481" width="9.58203125" style="1" customWidth="1"/>
    <col min="9482" max="9482" width="10.83203125" style="1" customWidth="1"/>
    <col min="9483" max="9483" width="12.33203125" style="1" bestFit="1" customWidth="1"/>
    <col min="9484" max="9728" width="8.1640625" style="1"/>
    <col min="9729" max="9729" width="2.83203125" style="1" customWidth="1"/>
    <col min="9730" max="9730" width="7.5" style="1" customWidth="1"/>
    <col min="9731" max="9731" width="12.9140625" style="1" customWidth="1"/>
    <col min="9732" max="9732" width="10.25" style="1" customWidth="1"/>
    <col min="9733" max="9733" width="10.6640625" style="1" customWidth="1"/>
    <col min="9734" max="9734" width="7.75" style="1" customWidth="1"/>
    <col min="9735" max="9735" width="11.9140625" style="1" customWidth="1"/>
    <col min="9736" max="9736" width="9.9140625" style="1" customWidth="1"/>
    <col min="9737" max="9737" width="9.58203125" style="1" customWidth="1"/>
    <col min="9738" max="9738" width="10.83203125" style="1" customWidth="1"/>
    <col min="9739" max="9739" width="12.33203125" style="1" bestFit="1" customWidth="1"/>
    <col min="9740" max="9984" width="8.1640625" style="1"/>
    <col min="9985" max="9985" width="2.83203125" style="1" customWidth="1"/>
    <col min="9986" max="9986" width="7.5" style="1" customWidth="1"/>
    <col min="9987" max="9987" width="12.9140625" style="1" customWidth="1"/>
    <col min="9988" max="9988" width="10.25" style="1" customWidth="1"/>
    <col min="9989" max="9989" width="10.6640625" style="1" customWidth="1"/>
    <col min="9990" max="9990" width="7.75" style="1" customWidth="1"/>
    <col min="9991" max="9991" width="11.9140625" style="1" customWidth="1"/>
    <col min="9992" max="9992" width="9.9140625" style="1" customWidth="1"/>
    <col min="9993" max="9993" width="9.58203125" style="1" customWidth="1"/>
    <col min="9994" max="9994" width="10.83203125" style="1" customWidth="1"/>
    <col min="9995" max="9995" width="12.33203125" style="1" bestFit="1" customWidth="1"/>
    <col min="9996" max="10240" width="8.1640625" style="1"/>
    <col min="10241" max="10241" width="2.83203125" style="1" customWidth="1"/>
    <col min="10242" max="10242" width="7.5" style="1" customWidth="1"/>
    <col min="10243" max="10243" width="12.9140625" style="1" customWidth="1"/>
    <col min="10244" max="10244" width="10.25" style="1" customWidth="1"/>
    <col min="10245" max="10245" width="10.6640625" style="1" customWidth="1"/>
    <col min="10246" max="10246" width="7.75" style="1" customWidth="1"/>
    <col min="10247" max="10247" width="11.9140625" style="1" customWidth="1"/>
    <col min="10248" max="10248" width="9.9140625" style="1" customWidth="1"/>
    <col min="10249" max="10249" width="9.58203125" style="1" customWidth="1"/>
    <col min="10250" max="10250" width="10.83203125" style="1" customWidth="1"/>
    <col min="10251" max="10251" width="12.33203125" style="1" bestFit="1" customWidth="1"/>
    <col min="10252" max="10496" width="8.1640625" style="1"/>
    <col min="10497" max="10497" width="2.83203125" style="1" customWidth="1"/>
    <col min="10498" max="10498" width="7.5" style="1" customWidth="1"/>
    <col min="10499" max="10499" width="12.9140625" style="1" customWidth="1"/>
    <col min="10500" max="10500" width="10.25" style="1" customWidth="1"/>
    <col min="10501" max="10501" width="10.6640625" style="1" customWidth="1"/>
    <col min="10502" max="10502" width="7.75" style="1" customWidth="1"/>
    <col min="10503" max="10503" width="11.9140625" style="1" customWidth="1"/>
    <col min="10504" max="10504" width="9.9140625" style="1" customWidth="1"/>
    <col min="10505" max="10505" width="9.58203125" style="1" customWidth="1"/>
    <col min="10506" max="10506" width="10.83203125" style="1" customWidth="1"/>
    <col min="10507" max="10507" width="12.33203125" style="1" bestFit="1" customWidth="1"/>
    <col min="10508" max="10752" width="8.1640625" style="1"/>
    <col min="10753" max="10753" width="2.83203125" style="1" customWidth="1"/>
    <col min="10754" max="10754" width="7.5" style="1" customWidth="1"/>
    <col min="10755" max="10755" width="12.9140625" style="1" customWidth="1"/>
    <col min="10756" max="10756" width="10.25" style="1" customWidth="1"/>
    <col min="10757" max="10757" width="10.6640625" style="1" customWidth="1"/>
    <col min="10758" max="10758" width="7.75" style="1" customWidth="1"/>
    <col min="10759" max="10759" width="11.9140625" style="1" customWidth="1"/>
    <col min="10760" max="10760" width="9.9140625" style="1" customWidth="1"/>
    <col min="10761" max="10761" width="9.58203125" style="1" customWidth="1"/>
    <col min="10762" max="10762" width="10.83203125" style="1" customWidth="1"/>
    <col min="10763" max="10763" width="12.33203125" style="1" bestFit="1" customWidth="1"/>
    <col min="10764" max="11008" width="8.1640625" style="1"/>
    <col min="11009" max="11009" width="2.83203125" style="1" customWidth="1"/>
    <col min="11010" max="11010" width="7.5" style="1" customWidth="1"/>
    <col min="11011" max="11011" width="12.9140625" style="1" customWidth="1"/>
    <col min="11012" max="11012" width="10.25" style="1" customWidth="1"/>
    <col min="11013" max="11013" width="10.6640625" style="1" customWidth="1"/>
    <col min="11014" max="11014" width="7.75" style="1" customWidth="1"/>
    <col min="11015" max="11015" width="11.9140625" style="1" customWidth="1"/>
    <col min="11016" max="11016" width="9.9140625" style="1" customWidth="1"/>
    <col min="11017" max="11017" width="9.58203125" style="1" customWidth="1"/>
    <col min="11018" max="11018" width="10.83203125" style="1" customWidth="1"/>
    <col min="11019" max="11019" width="12.33203125" style="1" bestFit="1" customWidth="1"/>
    <col min="11020" max="11264" width="8.1640625" style="1"/>
    <col min="11265" max="11265" width="2.83203125" style="1" customWidth="1"/>
    <col min="11266" max="11266" width="7.5" style="1" customWidth="1"/>
    <col min="11267" max="11267" width="12.9140625" style="1" customWidth="1"/>
    <col min="11268" max="11268" width="10.25" style="1" customWidth="1"/>
    <col min="11269" max="11269" width="10.6640625" style="1" customWidth="1"/>
    <col min="11270" max="11270" width="7.75" style="1" customWidth="1"/>
    <col min="11271" max="11271" width="11.9140625" style="1" customWidth="1"/>
    <col min="11272" max="11272" width="9.9140625" style="1" customWidth="1"/>
    <col min="11273" max="11273" width="9.58203125" style="1" customWidth="1"/>
    <col min="11274" max="11274" width="10.83203125" style="1" customWidth="1"/>
    <col min="11275" max="11275" width="12.33203125" style="1" bestFit="1" customWidth="1"/>
    <col min="11276" max="11520" width="8.1640625" style="1"/>
    <col min="11521" max="11521" width="2.83203125" style="1" customWidth="1"/>
    <col min="11522" max="11522" width="7.5" style="1" customWidth="1"/>
    <col min="11523" max="11523" width="12.9140625" style="1" customWidth="1"/>
    <col min="11524" max="11524" width="10.25" style="1" customWidth="1"/>
    <col min="11525" max="11525" width="10.6640625" style="1" customWidth="1"/>
    <col min="11526" max="11526" width="7.75" style="1" customWidth="1"/>
    <col min="11527" max="11527" width="11.9140625" style="1" customWidth="1"/>
    <col min="11528" max="11528" width="9.9140625" style="1" customWidth="1"/>
    <col min="11529" max="11529" width="9.58203125" style="1" customWidth="1"/>
    <col min="11530" max="11530" width="10.83203125" style="1" customWidth="1"/>
    <col min="11531" max="11531" width="12.33203125" style="1" bestFit="1" customWidth="1"/>
    <col min="11532" max="11776" width="8.1640625" style="1"/>
    <col min="11777" max="11777" width="2.83203125" style="1" customWidth="1"/>
    <col min="11778" max="11778" width="7.5" style="1" customWidth="1"/>
    <col min="11779" max="11779" width="12.9140625" style="1" customWidth="1"/>
    <col min="11780" max="11780" width="10.25" style="1" customWidth="1"/>
    <col min="11781" max="11781" width="10.6640625" style="1" customWidth="1"/>
    <col min="11782" max="11782" width="7.75" style="1" customWidth="1"/>
    <col min="11783" max="11783" width="11.9140625" style="1" customWidth="1"/>
    <col min="11784" max="11784" width="9.9140625" style="1" customWidth="1"/>
    <col min="11785" max="11785" width="9.58203125" style="1" customWidth="1"/>
    <col min="11786" max="11786" width="10.83203125" style="1" customWidth="1"/>
    <col min="11787" max="11787" width="12.33203125" style="1" bestFit="1" customWidth="1"/>
    <col min="11788" max="12032" width="8.1640625" style="1"/>
    <col min="12033" max="12033" width="2.83203125" style="1" customWidth="1"/>
    <col min="12034" max="12034" width="7.5" style="1" customWidth="1"/>
    <col min="12035" max="12035" width="12.9140625" style="1" customWidth="1"/>
    <col min="12036" max="12036" width="10.25" style="1" customWidth="1"/>
    <col min="12037" max="12037" width="10.6640625" style="1" customWidth="1"/>
    <col min="12038" max="12038" width="7.75" style="1" customWidth="1"/>
    <col min="12039" max="12039" width="11.9140625" style="1" customWidth="1"/>
    <col min="12040" max="12040" width="9.9140625" style="1" customWidth="1"/>
    <col min="12041" max="12041" width="9.58203125" style="1" customWidth="1"/>
    <col min="12042" max="12042" width="10.83203125" style="1" customWidth="1"/>
    <col min="12043" max="12043" width="12.33203125" style="1" bestFit="1" customWidth="1"/>
    <col min="12044" max="12288" width="8.1640625" style="1"/>
    <col min="12289" max="12289" width="2.83203125" style="1" customWidth="1"/>
    <col min="12290" max="12290" width="7.5" style="1" customWidth="1"/>
    <col min="12291" max="12291" width="12.9140625" style="1" customWidth="1"/>
    <col min="12292" max="12292" width="10.25" style="1" customWidth="1"/>
    <col min="12293" max="12293" width="10.6640625" style="1" customWidth="1"/>
    <col min="12294" max="12294" width="7.75" style="1" customWidth="1"/>
    <col min="12295" max="12295" width="11.9140625" style="1" customWidth="1"/>
    <col min="12296" max="12296" width="9.9140625" style="1" customWidth="1"/>
    <col min="12297" max="12297" width="9.58203125" style="1" customWidth="1"/>
    <col min="12298" max="12298" width="10.83203125" style="1" customWidth="1"/>
    <col min="12299" max="12299" width="12.33203125" style="1" bestFit="1" customWidth="1"/>
    <col min="12300" max="12544" width="8.1640625" style="1"/>
    <col min="12545" max="12545" width="2.83203125" style="1" customWidth="1"/>
    <col min="12546" max="12546" width="7.5" style="1" customWidth="1"/>
    <col min="12547" max="12547" width="12.9140625" style="1" customWidth="1"/>
    <col min="12548" max="12548" width="10.25" style="1" customWidth="1"/>
    <col min="12549" max="12549" width="10.6640625" style="1" customWidth="1"/>
    <col min="12550" max="12550" width="7.75" style="1" customWidth="1"/>
    <col min="12551" max="12551" width="11.9140625" style="1" customWidth="1"/>
    <col min="12552" max="12552" width="9.9140625" style="1" customWidth="1"/>
    <col min="12553" max="12553" width="9.58203125" style="1" customWidth="1"/>
    <col min="12554" max="12554" width="10.83203125" style="1" customWidth="1"/>
    <col min="12555" max="12555" width="12.33203125" style="1" bestFit="1" customWidth="1"/>
    <col min="12556" max="12800" width="8.1640625" style="1"/>
    <col min="12801" max="12801" width="2.83203125" style="1" customWidth="1"/>
    <col min="12802" max="12802" width="7.5" style="1" customWidth="1"/>
    <col min="12803" max="12803" width="12.9140625" style="1" customWidth="1"/>
    <col min="12804" max="12804" width="10.25" style="1" customWidth="1"/>
    <col min="12805" max="12805" width="10.6640625" style="1" customWidth="1"/>
    <col min="12806" max="12806" width="7.75" style="1" customWidth="1"/>
    <col min="12807" max="12807" width="11.9140625" style="1" customWidth="1"/>
    <col min="12808" max="12808" width="9.9140625" style="1" customWidth="1"/>
    <col min="12809" max="12809" width="9.58203125" style="1" customWidth="1"/>
    <col min="12810" max="12810" width="10.83203125" style="1" customWidth="1"/>
    <col min="12811" max="12811" width="12.33203125" style="1" bestFit="1" customWidth="1"/>
    <col min="12812" max="13056" width="8.1640625" style="1"/>
    <col min="13057" max="13057" width="2.83203125" style="1" customWidth="1"/>
    <col min="13058" max="13058" width="7.5" style="1" customWidth="1"/>
    <col min="13059" max="13059" width="12.9140625" style="1" customWidth="1"/>
    <col min="13060" max="13060" width="10.25" style="1" customWidth="1"/>
    <col min="13061" max="13061" width="10.6640625" style="1" customWidth="1"/>
    <col min="13062" max="13062" width="7.75" style="1" customWidth="1"/>
    <col min="13063" max="13063" width="11.9140625" style="1" customWidth="1"/>
    <col min="13064" max="13064" width="9.9140625" style="1" customWidth="1"/>
    <col min="13065" max="13065" width="9.58203125" style="1" customWidth="1"/>
    <col min="13066" max="13066" width="10.83203125" style="1" customWidth="1"/>
    <col min="13067" max="13067" width="12.33203125" style="1" bestFit="1" customWidth="1"/>
    <col min="13068" max="13312" width="8.1640625" style="1"/>
    <col min="13313" max="13313" width="2.83203125" style="1" customWidth="1"/>
    <col min="13314" max="13314" width="7.5" style="1" customWidth="1"/>
    <col min="13315" max="13315" width="12.9140625" style="1" customWidth="1"/>
    <col min="13316" max="13316" width="10.25" style="1" customWidth="1"/>
    <col min="13317" max="13317" width="10.6640625" style="1" customWidth="1"/>
    <col min="13318" max="13318" width="7.75" style="1" customWidth="1"/>
    <col min="13319" max="13319" width="11.9140625" style="1" customWidth="1"/>
    <col min="13320" max="13320" width="9.9140625" style="1" customWidth="1"/>
    <col min="13321" max="13321" width="9.58203125" style="1" customWidth="1"/>
    <col min="13322" max="13322" width="10.83203125" style="1" customWidth="1"/>
    <col min="13323" max="13323" width="12.33203125" style="1" bestFit="1" customWidth="1"/>
    <col min="13324" max="13568" width="8.1640625" style="1"/>
    <col min="13569" max="13569" width="2.83203125" style="1" customWidth="1"/>
    <col min="13570" max="13570" width="7.5" style="1" customWidth="1"/>
    <col min="13571" max="13571" width="12.9140625" style="1" customWidth="1"/>
    <col min="13572" max="13572" width="10.25" style="1" customWidth="1"/>
    <col min="13573" max="13573" width="10.6640625" style="1" customWidth="1"/>
    <col min="13574" max="13574" width="7.75" style="1" customWidth="1"/>
    <col min="13575" max="13575" width="11.9140625" style="1" customWidth="1"/>
    <col min="13576" max="13576" width="9.9140625" style="1" customWidth="1"/>
    <col min="13577" max="13577" width="9.58203125" style="1" customWidth="1"/>
    <col min="13578" max="13578" width="10.83203125" style="1" customWidth="1"/>
    <col min="13579" max="13579" width="12.33203125" style="1" bestFit="1" customWidth="1"/>
    <col min="13580" max="13824" width="8.1640625" style="1"/>
    <col min="13825" max="13825" width="2.83203125" style="1" customWidth="1"/>
    <col min="13826" max="13826" width="7.5" style="1" customWidth="1"/>
    <col min="13827" max="13827" width="12.9140625" style="1" customWidth="1"/>
    <col min="13828" max="13828" width="10.25" style="1" customWidth="1"/>
    <col min="13829" max="13829" width="10.6640625" style="1" customWidth="1"/>
    <col min="13830" max="13830" width="7.75" style="1" customWidth="1"/>
    <col min="13831" max="13831" width="11.9140625" style="1" customWidth="1"/>
    <col min="13832" max="13832" width="9.9140625" style="1" customWidth="1"/>
    <col min="13833" max="13833" width="9.58203125" style="1" customWidth="1"/>
    <col min="13834" max="13834" width="10.83203125" style="1" customWidth="1"/>
    <col min="13835" max="13835" width="12.33203125" style="1" bestFit="1" customWidth="1"/>
    <col min="13836" max="14080" width="8.1640625" style="1"/>
    <col min="14081" max="14081" width="2.83203125" style="1" customWidth="1"/>
    <col min="14082" max="14082" width="7.5" style="1" customWidth="1"/>
    <col min="14083" max="14083" width="12.9140625" style="1" customWidth="1"/>
    <col min="14084" max="14084" width="10.25" style="1" customWidth="1"/>
    <col min="14085" max="14085" width="10.6640625" style="1" customWidth="1"/>
    <col min="14086" max="14086" width="7.75" style="1" customWidth="1"/>
    <col min="14087" max="14087" width="11.9140625" style="1" customWidth="1"/>
    <col min="14088" max="14088" width="9.9140625" style="1" customWidth="1"/>
    <col min="14089" max="14089" width="9.58203125" style="1" customWidth="1"/>
    <col min="14090" max="14090" width="10.83203125" style="1" customWidth="1"/>
    <col min="14091" max="14091" width="12.33203125" style="1" bestFit="1" customWidth="1"/>
    <col min="14092" max="14336" width="8.1640625" style="1"/>
    <col min="14337" max="14337" width="2.83203125" style="1" customWidth="1"/>
    <col min="14338" max="14338" width="7.5" style="1" customWidth="1"/>
    <col min="14339" max="14339" width="12.9140625" style="1" customWidth="1"/>
    <col min="14340" max="14340" width="10.25" style="1" customWidth="1"/>
    <col min="14341" max="14341" width="10.6640625" style="1" customWidth="1"/>
    <col min="14342" max="14342" width="7.75" style="1" customWidth="1"/>
    <col min="14343" max="14343" width="11.9140625" style="1" customWidth="1"/>
    <col min="14344" max="14344" width="9.9140625" style="1" customWidth="1"/>
    <col min="14345" max="14345" width="9.58203125" style="1" customWidth="1"/>
    <col min="14346" max="14346" width="10.83203125" style="1" customWidth="1"/>
    <col min="14347" max="14347" width="12.33203125" style="1" bestFit="1" customWidth="1"/>
    <col min="14348" max="14592" width="8.1640625" style="1"/>
    <col min="14593" max="14593" width="2.83203125" style="1" customWidth="1"/>
    <col min="14594" max="14594" width="7.5" style="1" customWidth="1"/>
    <col min="14595" max="14595" width="12.9140625" style="1" customWidth="1"/>
    <col min="14596" max="14596" width="10.25" style="1" customWidth="1"/>
    <col min="14597" max="14597" width="10.6640625" style="1" customWidth="1"/>
    <col min="14598" max="14598" width="7.75" style="1" customWidth="1"/>
    <col min="14599" max="14599" width="11.9140625" style="1" customWidth="1"/>
    <col min="14600" max="14600" width="9.9140625" style="1" customWidth="1"/>
    <col min="14601" max="14601" width="9.58203125" style="1" customWidth="1"/>
    <col min="14602" max="14602" width="10.83203125" style="1" customWidth="1"/>
    <col min="14603" max="14603" width="12.33203125" style="1" bestFit="1" customWidth="1"/>
    <col min="14604" max="14848" width="8.1640625" style="1"/>
    <col min="14849" max="14849" width="2.83203125" style="1" customWidth="1"/>
    <col min="14850" max="14850" width="7.5" style="1" customWidth="1"/>
    <col min="14851" max="14851" width="12.9140625" style="1" customWidth="1"/>
    <col min="14852" max="14852" width="10.25" style="1" customWidth="1"/>
    <col min="14853" max="14853" width="10.6640625" style="1" customWidth="1"/>
    <col min="14854" max="14854" width="7.75" style="1" customWidth="1"/>
    <col min="14855" max="14855" width="11.9140625" style="1" customWidth="1"/>
    <col min="14856" max="14856" width="9.9140625" style="1" customWidth="1"/>
    <col min="14857" max="14857" width="9.58203125" style="1" customWidth="1"/>
    <col min="14858" max="14858" width="10.83203125" style="1" customWidth="1"/>
    <col min="14859" max="14859" width="12.33203125" style="1" bestFit="1" customWidth="1"/>
    <col min="14860" max="15104" width="8.1640625" style="1"/>
    <col min="15105" max="15105" width="2.83203125" style="1" customWidth="1"/>
    <col min="15106" max="15106" width="7.5" style="1" customWidth="1"/>
    <col min="15107" max="15107" width="12.9140625" style="1" customWidth="1"/>
    <col min="15108" max="15108" width="10.25" style="1" customWidth="1"/>
    <col min="15109" max="15109" width="10.6640625" style="1" customWidth="1"/>
    <col min="15110" max="15110" width="7.75" style="1" customWidth="1"/>
    <col min="15111" max="15111" width="11.9140625" style="1" customWidth="1"/>
    <col min="15112" max="15112" width="9.9140625" style="1" customWidth="1"/>
    <col min="15113" max="15113" width="9.58203125" style="1" customWidth="1"/>
    <col min="15114" max="15114" width="10.83203125" style="1" customWidth="1"/>
    <col min="15115" max="15115" width="12.33203125" style="1" bestFit="1" customWidth="1"/>
    <col min="15116" max="15360" width="8.1640625" style="1"/>
    <col min="15361" max="15361" width="2.83203125" style="1" customWidth="1"/>
    <col min="15362" max="15362" width="7.5" style="1" customWidth="1"/>
    <col min="15363" max="15363" width="12.9140625" style="1" customWidth="1"/>
    <col min="15364" max="15364" width="10.25" style="1" customWidth="1"/>
    <col min="15365" max="15365" width="10.6640625" style="1" customWidth="1"/>
    <col min="15366" max="15366" width="7.75" style="1" customWidth="1"/>
    <col min="15367" max="15367" width="11.9140625" style="1" customWidth="1"/>
    <col min="15368" max="15368" width="9.9140625" style="1" customWidth="1"/>
    <col min="15369" max="15369" width="9.58203125" style="1" customWidth="1"/>
    <col min="15370" max="15370" width="10.83203125" style="1" customWidth="1"/>
    <col min="15371" max="15371" width="12.33203125" style="1" bestFit="1" customWidth="1"/>
    <col min="15372" max="15616" width="8.1640625" style="1"/>
    <col min="15617" max="15617" width="2.83203125" style="1" customWidth="1"/>
    <col min="15618" max="15618" width="7.5" style="1" customWidth="1"/>
    <col min="15619" max="15619" width="12.9140625" style="1" customWidth="1"/>
    <col min="15620" max="15620" width="10.25" style="1" customWidth="1"/>
    <col min="15621" max="15621" width="10.6640625" style="1" customWidth="1"/>
    <col min="15622" max="15622" width="7.75" style="1" customWidth="1"/>
    <col min="15623" max="15623" width="11.9140625" style="1" customWidth="1"/>
    <col min="15624" max="15624" width="9.9140625" style="1" customWidth="1"/>
    <col min="15625" max="15625" width="9.58203125" style="1" customWidth="1"/>
    <col min="15626" max="15626" width="10.83203125" style="1" customWidth="1"/>
    <col min="15627" max="15627" width="12.33203125" style="1" bestFit="1" customWidth="1"/>
    <col min="15628" max="15872" width="8.1640625" style="1"/>
    <col min="15873" max="15873" width="2.83203125" style="1" customWidth="1"/>
    <col min="15874" max="15874" width="7.5" style="1" customWidth="1"/>
    <col min="15875" max="15875" width="12.9140625" style="1" customWidth="1"/>
    <col min="15876" max="15876" width="10.25" style="1" customWidth="1"/>
    <col min="15877" max="15877" width="10.6640625" style="1" customWidth="1"/>
    <col min="15878" max="15878" width="7.75" style="1" customWidth="1"/>
    <col min="15879" max="15879" width="11.9140625" style="1" customWidth="1"/>
    <col min="15880" max="15880" width="9.9140625" style="1" customWidth="1"/>
    <col min="15881" max="15881" width="9.58203125" style="1" customWidth="1"/>
    <col min="15882" max="15882" width="10.83203125" style="1" customWidth="1"/>
    <col min="15883" max="15883" width="12.33203125" style="1" bestFit="1" customWidth="1"/>
    <col min="15884" max="16128" width="8.1640625" style="1"/>
    <col min="16129" max="16129" width="2.83203125" style="1" customWidth="1"/>
    <col min="16130" max="16130" width="7.5" style="1" customWidth="1"/>
    <col min="16131" max="16131" width="12.9140625" style="1" customWidth="1"/>
    <col min="16132" max="16132" width="10.25" style="1" customWidth="1"/>
    <col min="16133" max="16133" width="10.6640625" style="1" customWidth="1"/>
    <col min="16134" max="16134" width="7.75" style="1" customWidth="1"/>
    <col min="16135" max="16135" width="11.9140625" style="1" customWidth="1"/>
    <col min="16136" max="16136" width="9.9140625" style="1" customWidth="1"/>
    <col min="16137" max="16137" width="9.58203125" style="1" customWidth="1"/>
    <col min="16138" max="16138" width="10.83203125" style="1" customWidth="1"/>
    <col min="16139" max="16139" width="12.33203125" style="1" bestFit="1" customWidth="1"/>
    <col min="16140" max="16384" width="8.1640625" style="1"/>
  </cols>
  <sheetData>
    <row r="1" spans="1:9" ht="13.5" thickBot="1" x14ac:dyDescent="0.6">
      <c r="I1" s="54" t="s">
        <v>58</v>
      </c>
    </row>
    <row r="2" spans="1:9" ht="28.25" customHeight="1" x14ac:dyDescent="0.55000000000000004">
      <c r="A2" s="31"/>
      <c r="B2" s="55" t="s">
        <v>38</v>
      </c>
      <c r="C2" s="56"/>
      <c r="D2" s="56"/>
      <c r="E2" s="56"/>
      <c r="F2" s="56"/>
      <c r="G2" s="56"/>
      <c r="H2" s="56"/>
      <c r="I2" s="57"/>
    </row>
    <row r="3" spans="1:9" ht="13.25" customHeight="1" x14ac:dyDescent="0.55000000000000004">
      <c r="A3" s="31"/>
      <c r="B3" s="28"/>
      <c r="C3" s="29"/>
      <c r="D3" s="30"/>
      <c r="E3" s="30"/>
      <c r="F3" s="30"/>
      <c r="G3" s="30"/>
      <c r="H3" s="30"/>
      <c r="I3" s="52"/>
    </row>
    <row r="4" spans="1:9" ht="13.25" customHeight="1" x14ac:dyDescent="0.55000000000000004">
      <c r="A4" s="31"/>
      <c r="B4" s="28" t="s">
        <v>56</v>
      </c>
      <c r="C4" s="29"/>
      <c r="D4" s="30"/>
      <c r="E4" s="30"/>
      <c r="F4" s="30"/>
      <c r="G4" s="30"/>
      <c r="H4" s="30"/>
      <c r="I4" s="31"/>
    </row>
    <row r="5" spans="1:9" x14ac:dyDescent="0.55000000000000004">
      <c r="A5" s="31"/>
      <c r="B5" s="28"/>
      <c r="C5" s="29" t="s">
        <v>0</v>
      </c>
      <c r="D5" s="32"/>
      <c r="E5" s="29"/>
      <c r="F5" s="29"/>
      <c r="G5" s="29"/>
      <c r="H5" s="29"/>
      <c r="I5" s="31"/>
    </row>
    <row r="6" spans="1:9" x14ac:dyDescent="0.55000000000000004">
      <c r="A6" s="31"/>
      <c r="B6" s="28" t="s">
        <v>1</v>
      </c>
      <c r="C6" s="29"/>
      <c r="D6" s="29"/>
      <c r="E6" s="29"/>
      <c r="F6" s="29"/>
      <c r="G6" s="29"/>
      <c r="H6" s="29"/>
      <c r="I6" s="31"/>
    </row>
    <row r="7" spans="1:9" x14ac:dyDescent="0.55000000000000004">
      <c r="A7" s="31"/>
      <c r="B7" s="1" t="s">
        <v>57</v>
      </c>
      <c r="C7" s="29"/>
      <c r="D7" s="29"/>
      <c r="E7" s="29"/>
      <c r="F7" s="29"/>
      <c r="G7" s="29"/>
      <c r="H7" s="29"/>
      <c r="I7" s="31"/>
    </row>
    <row r="8" spans="1:9" x14ac:dyDescent="0.55000000000000004">
      <c r="A8" s="31"/>
      <c r="B8" s="28"/>
      <c r="C8" s="29"/>
      <c r="D8" s="29"/>
      <c r="E8" s="29"/>
      <c r="F8" s="29"/>
      <c r="G8" s="29"/>
      <c r="H8" s="29"/>
      <c r="I8" s="31"/>
    </row>
    <row r="9" spans="1:9" x14ac:dyDescent="0.55000000000000004">
      <c r="A9" s="31"/>
      <c r="B9" s="28"/>
      <c r="C9" s="29"/>
      <c r="D9" s="29"/>
      <c r="E9" s="29"/>
      <c r="F9" s="29"/>
      <c r="G9" s="29"/>
      <c r="H9" s="29"/>
      <c r="I9" s="31"/>
    </row>
    <row r="10" spans="1:9" x14ac:dyDescent="0.55000000000000004">
      <c r="A10" s="31"/>
      <c r="B10" s="28"/>
      <c r="C10" s="29"/>
      <c r="D10" s="29"/>
      <c r="E10" s="29"/>
      <c r="F10" s="29"/>
      <c r="G10" s="29"/>
      <c r="H10" s="29"/>
      <c r="I10" s="31"/>
    </row>
    <row r="11" spans="1:9" x14ac:dyDescent="0.55000000000000004">
      <c r="A11" s="31"/>
      <c r="B11" s="28"/>
      <c r="C11" s="29"/>
      <c r="D11" s="29"/>
      <c r="E11" s="29"/>
      <c r="F11" s="29"/>
      <c r="G11" s="29"/>
      <c r="H11" s="29"/>
      <c r="I11" s="31"/>
    </row>
    <row r="12" spans="1:9" x14ac:dyDescent="0.55000000000000004">
      <c r="A12" s="31"/>
      <c r="B12" s="28"/>
      <c r="C12" s="29"/>
      <c r="D12" s="29"/>
      <c r="E12" s="29"/>
      <c r="F12" s="29"/>
      <c r="G12" s="29"/>
      <c r="H12" s="29"/>
      <c r="I12" s="31"/>
    </row>
    <row r="13" spans="1:9" x14ac:dyDescent="0.55000000000000004">
      <c r="A13" s="31"/>
      <c r="B13" s="28"/>
      <c r="C13" s="29"/>
      <c r="D13" s="29"/>
      <c r="E13" s="29"/>
      <c r="F13" s="29"/>
      <c r="G13" s="29"/>
      <c r="H13" s="29"/>
      <c r="I13" s="31"/>
    </row>
    <row r="14" spans="1:9" x14ac:dyDescent="0.55000000000000004">
      <c r="A14" s="31"/>
      <c r="B14" s="28"/>
      <c r="C14" s="29"/>
      <c r="D14" s="29"/>
      <c r="E14" s="29"/>
      <c r="F14" s="29"/>
      <c r="G14" s="29"/>
      <c r="H14" s="29"/>
      <c r="I14" s="31"/>
    </row>
    <row r="15" spans="1:9" x14ac:dyDescent="0.55000000000000004">
      <c r="A15" s="31"/>
      <c r="B15" s="28"/>
      <c r="C15" s="29"/>
      <c r="D15" s="29"/>
      <c r="E15" s="29"/>
      <c r="F15" s="29"/>
      <c r="G15" s="29"/>
      <c r="H15" s="29"/>
      <c r="I15" s="31"/>
    </row>
    <row r="16" spans="1:9" x14ac:dyDescent="0.55000000000000004">
      <c r="A16" s="31"/>
      <c r="B16" s="28"/>
      <c r="C16" s="29"/>
      <c r="D16" s="29"/>
      <c r="E16" s="29"/>
      <c r="F16" s="29"/>
      <c r="G16" s="29"/>
      <c r="H16" s="29"/>
      <c r="I16" s="31"/>
    </row>
    <row r="17" spans="1:9" x14ac:dyDescent="0.55000000000000004">
      <c r="A17" s="31"/>
      <c r="B17" s="28"/>
      <c r="C17" s="29"/>
      <c r="D17" s="29"/>
      <c r="E17" s="29"/>
      <c r="F17" s="29"/>
      <c r="G17" s="29"/>
      <c r="H17" s="29"/>
      <c r="I17" s="31"/>
    </row>
    <row r="18" spans="1:9" x14ac:dyDescent="0.55000000000000004">
      <c r="A18" s="31"/>
      <c r="B18" s="28"/>
      <c r="C18" s="29"/>
      <c r="D18" s="29"/>
      <c r="E18" s="29"/>
      <c r="F18" s="29"/>
      <c r="G18" s="29"/>
      <c r="H18" s="29"/>
      <c r="I18" s="31"/>
    </row>
    <row r="19" spans="1:9" x14ac:dyDescent="0.55000000000000004">
      <c r="A19" s="31"/>
      <c r="B19" s="28"/>
      <c r="C19" s="29"/>
      <c r="D19" s="29"/>
      <c r="E19" s="29"/>
      <c r="F19" s="29"/>
      <c r="G19" s="29"/>
      <c r="H19" s="29"/>
      <c r="I19" s="31"/>
    </row>
    <row r="20" spans="1:9" x14ac:dyDescent="0.55000000000000004">
      <c r="A20" s="31"/>
      <c r="B20" s="28"/>
      <c r="C20" s="29"/>
      <c r="D20" s="29"/>
      <c r="E20" s="29"/>
      <c r="F20" s="29"/>
      <c r="G20" s="29"/>
      <c r="H20" s="29"/>
      <c r="I20" s="31"/>
    </row>
    <row r="21" spans="1:9" x14ac:dyDescent="0.55000000000000004">
      <c r="A21" s="31"/>
      <c r="B21" s="28"/>
      <c r="C21" s="29"/>
      <c r="D21" s="29"/>
      <c r="E21" s="29"/>
      <c r="F21" s="29"/>
      <c r="G21" s="29"/>
      <c r="H21" s="29"/>
      <c r="I21" s="31"/>
    </row>
    <row r="22" spans="1:9" x14ac:dyDescent="0.55000000000000004">
      <c r="A22" s="31"/>
      <c r="B22" s="28"/>
      <c r="C22" s="29"/>
      <c r="D22" s="29"/>
      <c r="E22" s="29"/>
      <c r="F22" s="29"/>
      <c r="G22" s="29"/>
      <c r="H22" s="29"/>
      <c r="I22" s="31"/>
    </row>
    <row r="23" spans="1:9" x14ac:dyDescent="0.55000000000000004">
      <c r="A23" s="31"/>
      <c r="B23" s="28"/>
      <c r="C23" s="29"/>
      <c r="D23" s="29"/>
      <c r="E23" s="29"/>
      <c r="F23" s="29"/>
      <c r="G23" s="29"/>
      <c r="H23" s="29"/>
      <c r="I23" s="31"/>
    </row>
    <row r="24" spans="1:9" x14ac:dyDescent="0.55000000000000004">
      <c r="A24" s="31"/>
      <c r="B24" s="28"/>
      <c r="C24" s="29"/>
      <c r="D24" s="29"/>
      <c r="E24" s="29"/>
      <c r="F24" s="29"/>
      <c r="G24" s="29"/>
      <c r="H24" s="29"/>
      <c r="I24" s="31"/>
    </row>
    <row r="25" spans="1:9" ht="10.75" customHeight="1" thickBot="1" x14ac:dyDescent="0.6">
      <c r="A25" s="31"/>
      <c r="B25" s="28"/>
      <c r="C25" s="29"/>
      <c r="D25" s="29"/>
      <c r="E25" s="29"/>
      <c r="F25" s="29"/>
      <c r="G25" s="29"/>
      <c r="H25" s="29"/>
      <c r="I25" s="31"/>
    </row>
    <row r="26" spans="1:9" s="7" customFormat="1" ht="25.75" customHeight="1" thickTop="1" thickBot="1" x14ac:dyDescent="0.6">
      <c r="A26" s="35"/>
      <c r="B26" s="33"/>
      <c r="C26" s="4" t="s">
        <v>2</v>
      </c>
      <c r="D26" s="27" t="s">
        <v>33</v>
      </c>
      <c r="E26" s="58" t="s">
        <v>3</v>
      </c>
      <c r="F26" s="59"/>
      <c r="G26" s="6">
        <f>E30*F30+E31*F31+E32*F32+E33*F33+E34*F34+E35*F35+E36*F36+E37*F37+E38*F38+E39*F39+E40*F40+E41*F41+E42*F42</f>
        <v>1600</v>
      </c>
      <c r="H26" s="34"/>
      <c r="I26" s="35"/>
    </row>
    <row r="27" spans="1:9" s="7" customFormat="1" ht="10.5" customHeight="1" thickTop="1" x14ac:dyDescent="0.55000000000000004">
      <c r="A27" s="35"/>
      <c r="B27" s="33"/>
      <c r="C27" s="34"/>
      <c r="D27" s="34"/>
      <c r="E27" s="34"/>
      <c r="F27" s="34"/>
      <c r="G27" s="34"/>
      <c r="H27" s="34"/>
      <c r="I27" s="35"/>
    </row>
    <row r="28" spans="1:9" s="7" customFormat="1" x14ac:dyDescent="0.55000000000000004">
      <c r="A28" s="35"/>
      <c r="B28" s="33"/>
      <c r="C28" s="34"/>
      <c r="D28" s="38" t="s">
        <v>34</v>
      </c>
      <c r="E28" s="34"/>
      <c r="F28" s="34"/>
      <c r="G28" s="34"/>
      <c r="H28" s="34"/>
      <c r="I28" s="35"/>
    </row>
    <row r="29" spans="1:9" s="8" customFormat="1" ht="40.75" customHeight="1" x14ac:dyDescent="0.55000000000000004">
      <c r="A29" s="40"/>
      <c r="B29" s="39"/>
      <c r="C29" s="9"/>
      <c r="D29" s="10" t="s">
        <v>6</v>
      </c>
      <c r="E29" s="11" t="s">
        <v>7</v>
      </c>
      <c r="F29" s="9" t="s">
        <v>8</v>
      </c>
      <c r="G29" s="11" t="s">
        <v>9</v>
      </c>
      <c r="H29" s="36"/>
      <c r="I29" s="40"/>
    </row>
    <row r="30" spans="1:9" s="7" customFormat="1" x14ac:dyDescent="0.55000000000000004">
      <c r="A30" s="35"/>
      <c r="B30" s="33"/>
      <c r="C30" s="12" t="s">
        <v>4</v>
      </c>
      <c r="D30" s="15">
        <v>128.4</v>
      </c>
      <c r="E30" s="16">
        <v>1600</v>
      </c>
      <c r="F30" s="16">
        <v>1</v>
      </c>
      <c r="G30" s="16">
        <f>(118.5-D30)*E30*F30</f>
        <v>-15840.000000000009</v>
      </c>
      <c r="H30" s="34"/>
      <c r="I30" s="35"/>
    </row>
    <row r="31" spans="1:9" s="7" customFormat="1" ht="18.649999999999999" customHeight="1" x14ac:dyDescent="0.55000000000000004">
      <c r="A31" s="35"/>
      <c r="B31" s="33"/>
      <c r="C31" s="12" t="s">
        <v>11</v>
      </c>
      <c r="D31" s="49"/>
      <c r="E31" s="14"/>
      <c r="F31" s="14"/>
      <c r="G31" s="12">
        <f>(118.5-D31)*E31*F31</f>
        <v>0</v>
      </c>
      <c r="H31" s="34"/>
      <c r="I31" s="35"/>
    </row>
    <row r="32" spans="1:9" s="7" customFormat="1" ht="18.649999999999999" customHeight="1" x14ac:dyDescent="0.55000000000000004">
      <c r="A32" s="35"/>
      <c r="B32" s="33"/>
      <c r="C32" s="12" t="s">
        <v>12</v>
      </c>
      <c r="D32" s="13"/>
      <c r="E32" s="14"/>
      <c r="F32" s="14"/>
      <c r="G32" s="12">
        <f t="shared" ref="G32:G42" si="0">(118.5-D32)*E32*F32</f>
        <v>0</v>
      </c>
      <c r="H32" s="34"/>
      <c r="I32" s="35"/>
    </row>
    <row r="33" spans="1:9" s="7" customFormat="1" ht="18.649999999999999" customHeight="1" x14ac:dyDescent="0.55000000000000004">
      <c r="A33" s="35"/>
      <c r="B33" s="33"/>
      <c r="C33" s="12" t="s">
        <v>13</v>
      </c>
      <c r="D33" s="13"/>
      <c r="E33" s="14"/>
      <c r="F33" s="14"/>
      <c r="G33" s="12">
        <f t="shared" si="0"/>
        <v>0</v>
      </c>
      <c r="H33" s="34"/>
      <c r="I33" s="35"/>
    </row>
    <row r="34" spans="1:9" s="7" customFormat="1" ht="18.649999999999999" customHeight="1" x14ac:dyDescent="0.55000000000000004">
      <c r="A34" s="35"/>
      <c r="B34" s="33"/>
      <c r="C34" s="12" t="s">
        <v>14</v>
      </c>
      <c r="D34" s="49"/>
      <c r="E34" s="14"/>
      <c r="F34" s="14"/>
      <c r="G34" s="12">
        <f t="shared" si="0"/>
        <v>0</v>
      </c>
      <c r="H34" s="34"/>
      <c r="I34" s="35"/>
    </row>
    <row r="35" spans="1:9" s="7" customFormat="1" ht="18.649999999999999" customHeight="1" x14ac:dyDescent="0.55000000000000004">
      <c r="A35" s="35"/>
      <c r="B35" s="33"/>
      <c r="C35" s="12" t="s">
        <v>15</v>
      </c>
      <c r="D35" s="13"/>
      <c r="E35" s="14"/>
      <c r="F35" s="14"/>
      <c r="G35" s="12">
        <f t="shared" si="0"/>
        <v>0</v>
      </c>
      <c r="H35" s="34"/>
      <c r="I35" s="35"/>
    </row>
    <row r="36" spans="1:9" s="7" customFormat="1" ht="18.649999999999999" customHeight="1" x14ac:dyDescent="0.55000000000000004">
      <c r="A36" s="35"/>
      <c r="B36" s="33"/>
      <c r="C36" s="12" t="s">
        <v>16</v>
      </c>
      <c r="D36" s="13"/>
      <c r="E36" s="14"/>
      <c r="F36" s="14"/>
      <c r="G36" s="12">
        <f t="shared" si="0"/>
        <v>0</v>
      </c>
      <c r="H36" s="34"/>
      <c r="I36" s="35"/>
    </row>
    <row r="37" spans="1:9" s="7" customFormat="1" ht="18.649999999999999" customHeight="1" x14ac:dyDescent="0.55000000000000004">
      <c r="A37" s="35"/>
      <c r="B37" s="33"/>
      <c r="C37" s="12" t="s">
        <v>17</v>
      </c>
      <c r="D37" s="49"/>
      <c r="E37" s="14"/>
      <c r="F37" s="14"/>
      <c r="G37" s="12">
        <f t="shared" si="0"/>
        <v>0</v>
      </c>
      <c r="H37" s="34"/>
      <c r="I37" s="35"/>
    </row>
    <row r="38" spans="1:9" s="7" customFormat="1" ht="18.649999999999999" customHeight="1" x14ac:dyDescent="0.55000000000000004">
      <c r="A38" s="35"/>
      <c r="B38" s="33"/>
      <c r="C38" s="12" t="s">
        <v>18</v>
      </c>
      <c r="D38" s="13"/>
      <c r="E38" s="14"/>
      <c r="F38" s="14"/>
      <c r="G38" s="12">
        <f t="shared" si="0"/>
        <v>0</v>
      </c>
      <c r="H38" s="34"/>
      <c r="I38" s="35"/>
    </row>
    <row r="39" spans="1:9" s="7" customFormat="1" ht="18.649999999999999" customHeight="1" x14ac:dyDescent="0.55000000000000004">
      <c r="A39" s="35"/>
      <c r="B39" s="33"/>
      <c r="C39" s="12" t="s">
        <v>19</v>
      </c>
      <c r="D39" s="13"/>
      <c r="E39" s="14"/>
      <c r="F39" s="14"/>
      <c r="G39" s="12">
        <f t="shared" si="0"/>
        <v>0</v>
      </c>
      <c r="H39" s="34"/>
      <c r="I39" s="35"/>
    </row>
    <row r="40" spans="1:9" s="7" customFormat="1" ht="18.649999999999999" customHeight="1" x14ac:dyDescent="0.55000000000000004">
      <c r="A40" s="35"/>
      <c r="B40" s="33"/>
      <c r="C40" s="12" t="s">
        <v>20</v>
      </c>
      <c r="D40" s="49"/>
      <c r="E40" s="14"/>
      <c r="F40" s="14"/>
      <c r="G40" s="12">
        <f t="shared" si="0"/>
        <v>0</v>
      </c>
      <c r="H40" s="34"/>
      <c r="I40" s="35"/>
    </row>
    <row r="41" spans="1:9" s="7" customFormat="1" ht="18.649999999999999" customHeight="1" x14ac:dyDescent="0.55000000000000004">
      <c r="A41" s="35"/>
      <c r="B41" s="33"/>
      <c r="C41" s="12" t="s">
        <v>21</v>
      </c>
      <c r="D41" s="13"/>
      <c r="E41" s="14"/>
      <c r="F41" s="14"/>
      <c r="G41" s="12">
        <f t="shared" si="0"/>
        <v>0</v>
      </c>
      <c r="H41" s="34"/>
      <c r="I41" s="35"/>
    </row>
    <row r="42" spans="1:9" s="7" customFormat="1" ht="18.649999999999999" customHeight="1" x14ac:dyDescent="0.55000000000000004">
      <c r="A42" s="35"/>
      <c r="B42" s="33"/>
      <c r="C42" s="12" t="s">
        <v>22</v>
      </c>
      <c r="D42" s="13"/>
      <c r="E42" s="14"/>
      <c r="F42" s="14"/>
      <c r="G42" s="12">
        <f t="shared" si="0"/>
        <v>0</v>
      </c>
      <c r="H42" s="34"/>
      <c r="I42" s="35"/>
    </row>
    <row r="43" spans="1:9" s="7" customFormat="1" ht="18.649999999999999" customHeight="1" x14ac:dyDescent="0.55000000000000004">
      <c r="A43" s="35"/>
      <c r="B43" s="33"/>
      <c r="C43" s="17" t="s">
        <v>23</v>
      </c>
      <c r="D43" s="18"/>
      <c r="E43" s="18"/>
      <c r="F43" s="19"/>
      <c r="G43" s="12">
        <f>IF(G26&lt;=1600,0,SUM(G30:G42))</f>
        <v>0</v>
      </c>
      <c r="H43" s="34"/>
      <c r="I43" s="35"/>
    </row>
    <row r="44" spans="1:9" s="7" customFormat="1" ht="18.649999999999999" customHeight="1" x14ac:dyDescent="0.55000000000000004">
      <c r="A44" s="35"/>
      <c r="B44" s="33"/>
      <c r="C44" s="17" t="s">
        <v>24</v>
      </c>
      <c r="D44" s="18"/>
      <c r="E44" s="18"/>
      <c r="F44" s="19"/>
      <c r="G44" s="20">
        <f>ROUND(G43/G26,1)</f>
        <v>0</v>
      </c>
      <c r="H44" s="34"/>
      <c r="I44" s="35"/>
    </row>
    <row r="45" spans="1:9" s="7" customFormat="1" ht="18.649999999999999" customHeight="1" x14ac:dyDescent="0.55000000000000004">
      <c r="A45" s="35"/>
      <c r="B45" s="33"/>
      <c r="C45" s="17" t="s">
        <v>25</v>
      </c>
      <c r="D45" s="18"/>
      <c r="E45" s="18"/>
      <c r="F45" s="19"/>
      <c r="G45" s="12">
        <f>IF(G26&lt;=1600,0,ROUND((((228.2/2)+G44)/228.2)*G26,0))</f>
        <v>0</v>
      </c>
      <c r="H45" s="34"/>
      <c r="I45" s="35"/>
    </row>
    <row r="46" spans="1:9" s="7" customFormat="1" ht="18.649999999999999" customHeight="1" x14ac:dyDescent="0.55000000000000004">
      <c r="A46" s="35"/>
      <c r="B46" s="33"/>
      <c r="C46" s="17" t="s">
        <v>26</v>
      </c>
      <c r="D46" s="18"/>
      <c r="E46" s="18"/>
      <c r="F46" s="19"/>
      <c r="G46" s="12">
        <f>IF(G26&lt;=1600,0,ROUND((((228.2/2)-G44)/228.2)*G26,0))</f>
        <v>0</v>
      </c>
      <c r="H46" s="34"/>
      <c r="I46" s="35"/>
    </row>
    <row r="47" spans="1:9" s="7" customFormat="1" ht="10.5" customHeight="1" x14ac:dyDescent="0.55000000000000004">
      <c r="A47" s="35"/>
      <c r="B47" s="33"/>
      <c r="C47" s="34"/>
      <c r="D47" s="34"/>
      <c r="E47" s="34"/>
      <c r="F47" s="34"/>
      <c r="G47" s="34"/>
      <c r="H47" s="34"/>
      <c r="I47" s="35"/>
    </row>
    <row r="48" spans="1:9" ht="18.649999999999999" customHeight="1" x14ac:dyDescent="0.55000000000000004">
      <c r="A48" s="31"/>
      <c r="B48" s="28"/>
      <c r="C48" s="21" t="s">
        <v>27</v>
      </c>
      <c r="D48" s="22"/>
      <c r="E48" s="22"/>
      <c r="F48" s="23"/>
      <c r="G48" s="24">
        <f>IF(G26&lt;=1600,0,ROUND((G45-G46)/G26,3))</f>
        <v>0</v>
      </c>
      <c r="H48" s="29"/>
      <c r="I48" s="31"/>
    </row>
    <row r="49" spans="1:10" ht="10.5" customHeight="1" thickBot="1" x14ac:dyDescent="0.6">
      <c r="A49" s="31"/>
      <c r="B49" s="28"/>
      <c r="C49" s="29"/>
      <c r="D49" s="29"/>
      <c r="E49" s="29"/>
      <c r="F49" s="29"/>
      <c r="G49" s="29"/>
      <c r="H49" s="29"/>
      <c r="I49" s="31"/>
    </row>
    <row r="50" spans="1:10" ht="29" customHeight="1" thickTop="1" thickBot="1" x14ac:dyDescent="0.6">
      <c r="A50" s="31"/>
      <c r="B50" s="28"/>
      <c r="C50" s="60" t="s">
        <v>28</v>
      </c>
      <c r="D50" s="61"/>
      <c r="E50" s="25"/>
      <c r="F50" s="25"/>
      <c r="G50" s="26" t="str">
        <f>IF(G26&lt;=1600," ",IF(G48&gt;0.1,"×",IF(G48&lt;(-0.1),"×","○")))</f>
        <v xml:space="preserve"> </v>
      </c>
      <c r="H50" s="29"/>
      <c r="I50" s="31"/>
    </row>
    <row r="51" spans="1:10" ht="10.5" customHeight="1" thickTop="1" thickBot="1" x14ac:dyDescent="0.6">
      <c r="A51" s="31"/>
      <c r="B51" s="41"/>
      <c r="C51" s="47"/>
      <c r="D51" s="47"/>
      <c r="E51" s="42"/>
      <c r="F51" s="42"/>
      <c r="G51" s="48"/>
      <c r="H51" s="42"/>
      <c r="I51" s="43"/>
      <c r="J51" s="28"/>
    </row>
    <row r="52" spans="1:10" ht="13" customHeight="1" x14ac:dyDescent="0.55000000000000004"/>
  </sheetData>
  <mergeCells count="3">
    <mergeCell ref="E26:F26"/>
    <mergeCell ref="C50:D50"/>
    <mergeCell ref="B2:I2"/>
  </mergeCells>
  <phoneticPr fontId="2"/>
  <printOptions horizontalCentered="1"/>
  <pageMargins left="0.23622047244094491" right="0.23622047244094491" top="0.35433070866141736" bottom="0.35433070866141736" header="0.31496062992125984" footer="0.31496062992125984"/>
  <pageSetup paperSize="9" scale="9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D1A98-B818-4568-A720-10DE9C9B55E6}">
  <sheetPr>
    <pageSetUpPr fitToPage="1"/>
  </sheetPr>
  <dimension ref="B1:J51"/>
  <sheetViews>
    <sheetView zoomScaleNormal="100" workbookViewId="0">
      <selection activeCell="B2" sqref="B2:I2"/>
    </sheetView>
  </sheetViews>
  <sheetFormatPr defaultColWidth="8.1640625" defaultRowHeight="13" x14ac:dyDescent="0.55000000000000004"/>
  <cols>
    <col min="1" max="1" width="2.83203125" style="1" customWidth="1"/>
    <col min="2" max="2" width="7.5" style="1" customWidth="1"/>
    <col min="3" max="3" width="12.9140625" style="1" customWidth="1"/>
    <col min="4" max="4" width="10.25" style="1" customWidth="1"/>
    <col min="5" max="5" width="10.6640625" style="1" customWidth="1"/>
    <col min="6" max="6" width="7.75" style="1" customWidth="1"/>
    <col min="7" max="7" width="12" style="1" customWidth="1"/>
    <col min="8" max="8" width="9.9140625" style="1" customWidth="1"/>
    <col min="9" max="9" width="9.58203125" style="1" customWidth="1"/>
    <col min="10" max="10" width="10.83203125" style="1" customWidth="1"/>
    <col min="11" max="11" width="12.33203125" style="1" bestFit="1" customWidth="1"/>
    <col min="12" max="256" width="8.1640625" style="1"/>
    <col min="257" max="257" width="2.83203125" style="1" customWidth="1"/>
    <col min="258" max="258" width="7.5" style="1" customWidth="1"/>
    <col min="259" max="259" width="12.9140625" style="1" customWidth="1"/>
    <col min="260" max="260" width="10.25" style="1" customWidth="1"/>
    <col min="261" max="261" width="10.6640625" style="1" customWidth="1"/>
    <col min="262" max="262" width="7.75" style="1" customWidth="1"/>
    <col min="263" max="263" width="13.58203125" style="1" customWidth="1"/>
    <col min="264" max="264" width="9.9140625" style="1" customWidth="1"/>
    <col min="265" max="265" width="9.58203125" style="1" customWidth="1"/>
    <col min="266" max="266" width="10.83203125" style="1" customWidth="1"/>
    <col min="267" max="267" width="12.33203125" style="1" bestFit="1" customWidth="1"/>
    <col min="268" max="512" width="8.1640625" style="1"/>
    <col min="513" max="513" width="2.83203125" style="1" customWidth="1"/>
    <col min="514" max="514" width="7.5" style="1" customWidth="1"/>
    <col min="515" max="515" width="12.9140625" style="1" customWidth="1"/>
    <col min="516" max="516" width="10.25" style="1" customWidth="1"/>
    <col min="517" max="517" width="10.6640625" style="1" customWidth="1"/>
    <col min="518" max="518" width="7.75" style="1" customWidth="1"/>
    <col min="519" max="519" width="13.58203125" style="1" customWidth="1"/>
    <col min="520" max="520" width="9.9140625" style="1" customWidth="1"/>
    <col min="521" max="521" width="9.58203125" style="1" customWidth="1"/>
    <col min="522" max="522" width="10.83203125" style="1" customWidth="1"/>
    <col min="523" max="523" width="12.33203125" style="1" bestFit="1" customWidth="1"/>
    <col min="524" max="768" width="8.1640625" style="1"/>
    <col min="769" max="769" width="2.83203125" style="1" customWidth="1"/>
    <col min="770" max="770" width="7.5" style="1" customWidth="1"/>
    <col min="771" max="771" width="12.9140625" style="1" customWidth="1"/>
    <col min="772" max="772" width="10.25" style="1" customWidth="1"/>
    <col min="773" max="773" width="10.6640625" style="1" customWidth="1"/>
    <col min="774" max="774" width="7.75" style="1" customWidth="1"/>
    <col min="775" max="775" width="13.58203125" style="1" customWidth="1"/>
    <col min="776" max="776" width="9.9140625" style="1" customWidth="1"/>
    <col min="777" max="777" width="9.58203125" style="1" customWidth="1"/>
    <col min="778" max="778" width="10.83203125" style="1" customWidth="1"/>
    <col min="779" max="779" width="12.33203125" style="1" bestFit="1" customWidth="1"/>
    <col min="780" max="1024" width="8.1640625" style="1"/>
    <col min="1025" max="1025" width="2.83203125" style="1" customWidth="1"/>
    <col min="1026" max="1026" width="7.5" style="1" customWidth="1"/>
    <col min="1027" max="1027" width="12.9140625" style="1" customWidth="1"/>
    <col min="1028" max="1028" width="10.25" style="1" customWidth="1"/>
    <col min="1029" max="1029" width="10.6640625" style="1" customWidth="1"/>
    <col min="1030" max="1030" width="7.75" style="1" customWidth="1"/>
    <col min="1031" max="1031" width="13.58203125" style="1" customWidth="1"/>
    <col min="1032" max="1032" width="9.9140625" style="1" customWidth="1"/>
    <col min="1033" max="1033" width="9.58203125" style="1" customWidth="1"/>
    <col min="1034" max="1034" width="10.83203125" style="1" customWidth="1"/>
    <col min="1035" max="1035" width="12.33203125" style="1" bestFit="1" customWidth="1"/>
    <col min="1036" max="1280" width="8.1640625" style="1"/>
    <col min="1281" max="1281" width="2.83203125" style="1" customWidth="1"/>
    <col min="1282" max="1282" width="7.5" style="1" customWidth="1"/>
    <col min="1283" max="1283" width="12.9140625" style="1" customWidth="1"/>
    <col min="1284" max="1284" width="10.25" style="1" customWidth="1"/>
    <col min="1285" max="1285" width="10.6640625" style="1" customWidth="1"/>
    <col min="1286" max="1286" width="7.75" style="1" customWidth="1"/>
    <col min="1287" max="1287" width="13.58203125" style="1" customWidth="1"/>
    <col min="1288" max="1288" width="9.9140625" style="1" customWidth="1"/>
    <col min="1289" max="1289" width="9.58203125" style="1" customWidth="1"/>
    <col min="1290" max="1290" width="10.83203125" style="1" customWidth="1"/>
    <col min="1291" max="1291" width="12.33203125" style="1" bestFit="1" customWidth="1"/>
    <col min="1292" max="1536" width="8.1640625" style="1"/>
    <col min="1537" max="1537" width="2.83203125" style="1" customWidth="1"/>
    <col min="1538" max="1538" width="7.5" style="1" customWidth="1"/>
    <col min="1539" max="1539" width="12.9140625" style="1" customWidth="1"/>
    <col min="1540" max="1540" width="10.25" style="1" customWidth="1"/>
    <col min="1541" max="1541" width="10.6640625" style="1" customWidth="1"/>
    <col min="1542" max="1542" width="7.75" style="1" customWidth="1"/>
    <col min="1543" max="1543" width="13.58203125" style="1" customWidth="1"/>
    <col min="1544" max="1544" width="9.9140625" style="1" customWidth="1"/>
    <col min="1545" max="1545" width="9.58203125" style="1" customWidth="1"/>
    <col min="1546" max="1546" width="10.83203125" style="1" customWidth="1"/>
    <col min="1547" max="1547" width="12.33203125" style="1" bestFit="1" customWidth="1"/>
    <col min="1548" max="1792" width="8.1640625" style="1"/>
    <col min="1793" max="1793" width="2.83203125" style="1" customWidth="1"/>
    <col min="1794" max="1794" width="7.5" style="1" customWidth="1"/>
    <col min="1795" max="1795" width="12.9140625" style="1" customWidth="1"/>
    <col min="1796" max="1796" width="10.25" style="1" customWidth="1"/>
    <col min="1797" max="1797" width="10.6640625" style="1" customWidth="1"/>
    <col min="1798" max="1798" width="7.75" style="1" customWidth="1"/>
    <col min="1799" max="1799" width="13.58203125" style="1" customWidth="1"/>
    <col min="1800" max="1800" width="9.9140625" style="1" customWidth="1"/>
    <col min="1801" max="1801" width="9.58203125" style="1" customWidth="1"/>
    <col min="1802" max="1802" width="10.83203125" style="1" customWidth="1"/>
    <col min="1803" max="1803" width="12.33203125" style="1" bestFit="1" customWidth="1"/>
    <col min="1804" max="2048" width="8.1640625" style="1"/>
    <col min="2049" max="2049" width="2.83203125" style="1" customWidth="1"/>
    <col min="2050" max="2050" width="7.5" style="1" customWidth="1"/>
    <col min="2051" max="2051" width="12.9140625" style="1" customWidth="1"/>
    <col min="2052" max="2052" width="10.25" style="1" customWidth="1"/>
    <col min="2053" max="2053" width="10.6640625" style="1" customWidth="1"/>
    <col min="2054" max="2054" width="7.75" style="1" customWidth="1"/>
    <col min="2055" max="2055" width="13.58203125" style="1" customWidth="1"/>
    <col min="2056" max="2056" width="9.9140625" style="1" customWidth="1"/>
    <col min="2057" max="2057" width="9.58203125" style="1" customWidth="1"/>
    <col min="2058" max="2058" width="10.83203125" style="1" customWidth="1"/>
    <col min="2059" max="2059" width="12.33203125" style="1" bestFit="1" customWidth="1"/>
    <col min="2060" max="2304" width="8.1640625" style="1"/>
    <col min="2305" max="2305" width="2.83203125" style="1" customWidth="1"/>
    <col min="2306" max="2306" width="7.5" style="1" customWidth="1"/>
    <col min="2307" max="2307" width="12.9140625" style="1" customWidth="1"/>
    <col min="2308" max="2308" width="10.25" style="1" customWidth="1"/>
    <col min="2309" max="2309" width="10.6640625" style="1" customWidth="1"/>
    <col min="2310" max="2310" width="7.75" style="1" customWidth="1"/>
    <col min="2311" max="2311" width="13.58203125" style="1" customWidth="1"/>
    <col min="2312" max="2312" width="9.9140625" style="1" customWidth="1"/>
    <col min="2313" max="2313" width="9.58203125" style="1" customWidth="1"/>
    <col min="2314" max="2314" width="10.83203125" style="1" customWidth="1"/>
    <col min="2315" max="2315" width="12.33203125" style="1" bestFit="1" customWidth="1"/>
    <col min="2316" max="2560" width="8.1640625" style="1"/>
    <col min="2561" max="2561" width="2.83203125" style="1" customWidth="1"/>
    <col min="2562" max="2562" width="7.5" style="1" customWidth="1"/>
    <col min="2563" max="2563" width="12.9140625" style="1" customWidth="1"/>
    <col min="2564" max="2564" width="10.25" style="1" customWidth="1"/>
    <col min="2565" max="2565" width="10.6640625" style="1" customWidth="1"/>
    <col min="2566" max="2566" width="7.75" style="1" customWidth="1"/>
    <col min="2567" max="2567" width="13.58203125" style="1" customWidth="1"/>
    <col min="2568" max="2568" width="9.9140625" style="1" customWidth="1"/>
    <col min="2569" max="2569" width="9.58203125" style="1" customWidth="1"/>
    <col min="2570" max="2570" width="10.83203125" style="1" customWidth="1"/>
    <col min="2571" max="2571" width="12.33203125" style="1" bestFit="1" customWidth="1"/>
    <col min="2572" max="2816" width="8.1640625" style="1"/>
    <col min="2817" max="2817" width="2.83203125" style="1" customWidth="1"/>
    <col min="2818" max="2818" width="7.5" style="1" customWidth="1"/>
    <col min="2819" max="2819" width="12.9140625" style="1" customWidth="1"/>
    <col min="2820" max="2820" width="10.25" style="1" customWidth="1"/>
    <col min="2821" max="2821" width="10.6640625" style="1" customWidth="1"/>
    <col min="2822" max="2822" width="7.75" style="1" customWidth="1"/>
    <col min="2823" max="2823" width="13.58203125" style="1" customWidth="1"/>
    <col min="2824" max="2824" width="9.9140625" style="1" customWidth="1"/>
    <col min="2825" max="2825" width="9.58203125" style="1" customWidth="1"/>
    <col min="2826" max="2826" width="10.83203125" style="1" customWidth="1"/>
    <col min="2827" max="2827" width="12.33203125" style="1" bestFit="1" customWidth="1"/>
    <col min="2828" max="3072" width="8.1640625" style="1"/>
    <col min="3073" max="3073" width="2.83203125" style="1" customWidth="1"/>
    <col min="3074" max="3074" width="7.5" style="1" customWidth="1"/>
    <col min="3075" max="3075" width="12.9140625" style="1" customWidth="1"/>
    <col min="3076" max="3076" width="10.25" style="1" customWidth="1"/>
    <col min="3077" max="3077" width="10.6640625" style="1" customWidth="1"/>
    <col min="3078" max="3078" width="7.75" style="1" customWidth="1"/>
    <col min="3079" max="3079" width="13.58203125" style="1" customWidth="1"/>
    <col min="3080" max="3080" width="9.9140625" style="1" customWidth="1"/>
    <col min="3081" max="3081" width="9.58203125" style="1" customWidth="1"/>
    <col min="3082" max="3082" width="10.83203125" style="1" customWidth="1"/>
    <col min="3083" max="3083" width="12.33203125" style="1" bestFit="1" customWidth="1"/>
    <col min="3084" max="3328" width="8.1640625" style="1"/>
    <col min="3329" max="3329" width="2.83203125" style="1" customWidth="1"/>
    <col min="3330" max="3330" width="7.5" style="1" customWidth="1"/>
    <col min="3331" max="3331" width="12.9140625" style="1" customWidth="1"/>
    <col min="3332" max="3332" width="10.25" style="1" customWidth="1"/>
    <col min="3333" max="3333" width="10.6640625" style="1" customWidth="1"/>
    <col min="3334" max="3334" width="7.75" style="1" customWidth="1"/>
    <col min="3335" max="3335" width="13.58203125" style="1" customWidth="1"/>
    <col min="3336" max="3336" width="9.9140625" style="1" customWidth="1"/>
    <col min="3337" max="3337" width="9.58203125" style="1" customWidth="1"/>
    <col min="3338" max="3338" width="10.83203125" style="1" customWidth="1"/>
    <col min="3339" max="3339" width="12.33203125" style="1" bestFit="1" customWidth="1"/>
    <col min="3340" max="3584" width="8.1640625" style="1"/>
    <col min="3585" max="3585" width="2.83203125" style="1" customWidth="1"/>
    <col min="3586" max="3586" width="7.5" style="1" customWidth="1"/>
    <col min="3587" max="3587" width="12.9140625" style="1" customWidth="1"/>
    <col min="3588" max="3588" width="10.25" style="1" customWidth="1"/>
    <col min="3589" max="3589" width="10.6640625" style="1" customWidth="1"/>
    <col min="3590" max="3590" width="7.75" style="1" customWidth="1"/>
    <col min="3591" max="3591" width="13.58203125" style="1" customWidth="1"/>
    <col min="3592" max="3592" width="9.9140625" style="1" customWidth="1"/>
    <col min="3593" max="3593" width="9.58203125" style="1" customWidth="1"/>
    <col min="3594" max="3594" width="10.83203125" style="1" customWidth="1"/>
    <col min="3595" max="3595" width="12.33203125" style="1" bestFit="1" customWidth="1"/>
    <col min="3596" max="3840" width="8.1640625" style="1"/>
    <col min="3841" max="3841" width="2.83203125" style="1" customWidth="1"/>
    <col min="3842" max="3842" width="7.5" style="1" customWidth="1"/>
    <col min="3843" max="3843" width="12.9140625" style="1" customWidth="1"/>
    <col min="3844" max="3844" width="10.25" style="1" customWidth="1"/>
    <col min="3845" max="3845" width="10.6640625" style="1" customWidth="1"/>
    <col min="3846" max="3846" width="7.75" style="1" customWidth="1"/>
    <col min="3847" max="3847" width="13.58203125" style="1" customWidth="1"/>
    <col min="3848" max="3848" width="9.9140625" style="1" customWidth="1"/>
    <col min="3849" max="3849" width="9.58203125" style="1" customWidth="1"/>
    <col min="3850" max="3850" width="10.83203125" style="1" customWidth="1"/>
    <col min="3851" max="3851" width="12.33203125" style="1" bestFit="1" customWidth="1"/>
    <col min="3852" max="4096" width="8.1640625" style="1"/>
    <col min="4097" max="4097" width="2.83203125" style="1" customWidth="1"/>
    <col min="4098" max="4098" width="7.5" style="1" customWidth="1"/>
    <col min="4099" max="4099" width="12.9140625" style="1" customWidth="1"/>
    <col min="4100" max="4100" width="10.25" style="1" customWidth="1"/>
    <col min="4101" max="4101" width="10.6640625" style="1" customWidth="1"/>
    <col min="4102" max="4102" width="7.75" style="1" customWidth="1"/>
    <col min="4103" max="4103" width="13.58203125" style="1" customWidth="1"/>
    <col min="4104" max="4104" width="9.9140625" style="1" customWidth="1"/>
    <col min="4105" max="4105" width="9.58203125" style="1" customWidth="1"/>
    <col min="4106" max="4106" width="10.83203125" style="1" customWidth="1"/>
    <col min="4107" max="4107" width="12.33203125" style="1" bestFit="1" customWidth="1"/>
    <col min="4108" max="4352" width="8.1640625" style="1"/>
    <col min="4353" max="4353" width="2.83203125" style="1" customWidth="1"/>
    <col min="4354" max="4354" width="7.5" style="1" customWidth="1"/>
    <col min="4355" max="4355" width="12.9140625" style="1" customWidth="1"/>
    <col min="4356" max="4356" width="10.25" style="1" customWidth="1"/>
    <col min="4357" max="4357" width="10.6640625" style="1" customWidth="1"/>
    <col min="4358" max="4358" width="7.75" style="1" customWidth="1"/>
    <col min="4359" max="4359" width="13.58203125" style="1" customWidth="1"/>
    <col min="4360" max="4360" width="9.9140625" style="1" customWidth="1"/>
    <col min="4361" max="4361" width="9.58203125" style="1" customWidth="1"/>
    <col min="4362" max="4362" width="10.83203125" style="1" customWidth="1"/>
    <col min="4363" max="4363" width="12.33203125" style="1" bestFit="1" customWidth="1"/>
    <col min="4364" max="4608" width="8.1640625" style="1"/>
    <col min="4609" max="4609" width="2.83203125" style="1" customWidth="1"/>
    <col min="4610" max="4610" width="7.5" style="1" customWidth="1"/>
    <col min="4611" max="4611" width="12.9140625" style="1" customWidth="1"/>
    <col min="4612" max="4612" width="10.25" style="1" customWidth="1"/>
    <col min="4613" max="4613" width="10.6640625" style="1" customWidth="1"/>
    <col min="4614" max="4614" width="7.75" style="1" customWidth="1"/>
    <col min="4615" max="4615" width="13.58203125" style="1" customWidth="1"/>
    <col min="4616" max="4616" width="9.9140625" style="1" customWidth="1"/>
    <col min="4617" max="4617" width="9.58203125" style="1" customWidth="1"/>
    <col min="4618" max="4618" width="10.83203125" style="1" customWidth="1"/>
    <col min="4619" max="4619" width="12.33203125" style="1" bestFit="1" customWidth="1"/>
    <col min="4620" max="4864" width="8.1640625" style="1"/>
    <col min="4865" max="4865" width="2.83203125" style="1" customWidth="1"/>
    <col min="4866" max="4866" width="7.5" style="1" customWidth="1"/>
    <col min="4867" max="4867" width="12.9140625" style="1" customWidth="1"/>
    <col min="4868" max="4868" width="10.25" style="1" customWidth="1"/>
    <col min="4869" max="4869" width="10.6640625" style="1" customWidth="1"/>
    <col min="4870" max="4870" width="7.75" style="1" customWidth="1"/>
    <col min="4871" max="4871" width="13.58203125" style="1" customWidth="1"/>
    <col min="4872" max="4872" width="9.9140625" style="1" customWidth="1"/>
    <col min="4873" max="4873" width="9.58203125" style="1" customWidth="1"/>
    <col min="4874" max="4874" width="10.83203125" style="1" customWidth="1"/>
    <col min="4875" max="4875" width="12.33203125" style="1" bestFit="1" customWidth="1"/>
    <col min="4876" max="5120" width="8.1640625" style="1"/>
    <col min="5121" max="5121" width="2.83203125" style="1" customWidth="1"/>
    <col min="5122" max="5122" width="7.5" style="1" customWidth="1"/>
    <col min="5123" max="5123" width="12.9140625" style="1" customWidth="1"/>
    <col min="5124" max="5124" width="10.25" style="1" customWidth="1"/>
    <col min="5125" max="5125" width="10.6640625" style="1" customWidth="1"/>
    <col min="5126" max="5126" width="7.75" style="1" customWidth="1"/>
    <col min="5127" max="5127" width="13.58203125" style="1" customWidth="1"/>
    <col min="5128" max="5128" width="9.9140625" style="1" customWidth="1"/>
    <col min="5129" max="5129" width="9.58203125" style="1" customWidth="1"/>
    <col min="5130" max="5130" width="10.83203125" style="1" customWidth="1"/>
    <col min="5131" max="5131" width="12.33203125" style="1" bestFit="1" customWidth="1"/>
    <col min="5132" max="5376" width="8.1640625" style="1"/>
    <col min="5377" max="5377" width="2.83203125" style="1" customWidth="1"/>
    <col min="5378" max="5378" width="7.5" style="1" customWidth="1"/>
    <col min="5379" max="5379" width="12.9140625" style="1" customWidth="1"/>
    <col min="5380" max="5380" width="10.25" style="1" customWidth="1"/>
    <col min="5381" max="5381" width="10.6640625" style="1" customWidth="1"/>
    <col min="5382" max="5382" width="7.75" style="1" customWidth="1"/>
    <col min="5383" max="5383" width="13.58203125" style="1" customWidth="1"/>
    <col min="5384" max="5384" width="9.9140625" style="1" customWidth="1"/>
    <col min="5385" max="5385" width="9.58203125" style="1" customWidth="1"/>
    <col min="5386" max="5386" width="10.83203125" style="1" customWidth="1"/>
    <col min="5387" max="5387" width="12.33203125" style="1" bestFit="1" customWidth="1"/>
    <col min="5388" max="5632" width="8.1640625" style="1"/>
    <col min="5633" max="5633" width="2.83203125" style="1" customWidth="1"/>
    <col min="5634" max="5634" width="7.5" style="1" customWidth="1"/>
    <col min="5635" max="5635" width="12.9140625" style="1" customWidth="1"/>
    <col min="5636" max="5636" width="10.25" style="1" customWidth="1"/>
    <col min="5637" max="5637" width="10.6640625" style="1" customWidth="1"/>
    <col min="5638" max="5638" width="7.75" style="1" customWidth="1"/>
    <col min="5639" max="5639" width="13.58203125" style="1" customWidth="1"/>
    <col min="5640" max="5640" width="9.9140625" style="1" customWidth="1"/>
    <col min="5641" max="5641" width="9.58203125" style="1" customWidth="1"/>
    <col min="5642" max="5642" width="10.83203125" style="1" customWidth="1"/>
    <col min="5643" max="5643" width="12.33203125" style="1" bestFit="1" customWidth="1"/>
    <col min="5644" max="5888" width="8.1640625" style="1"/>
    <col min="5889" max="5889" width="2.83203125" style="1" customWidth="1"/>
    <col min="5890" max="5890" width="7.5" style="1" customWidth="1"/>
    <col min="5891" max="5891" width="12.9140625" style="1" customWidth="1"/>
    <col min="5892" max="5892" width="10.25" style="1" customWidth="1"/>
    <col min="5893" max="5893" width="10.6640625" style="1" customWidth="1"/>
    <col min="5894" max="5894" width="7.75" style="1" customWidth="1"/>
    <col min="5895" max="5895" width="13.58203125" style="1" customWidth="1"/>
    <col min="5896" max="5896" width="9.9140625" style="1" customWidth="1"/>
    <col min="5897" max="5897" width="9.58203125" style="1" customWidth="1"/>
    <col min="5898" max="5898" width="10.83203125" style="1" customWidth="1"/>
    <col min="5899" max="5899" width="12.33203125" style="1" bestFit="1" customWidth="1"/>
    <col min="5900" max="6144" width="8.1640625" style="1"/>
    <col min="6145" max="6145" width="2.83203125" style="1" customWidth="1"/>
    <col min="6146" max="6146" width="7.5" style="1" customWidth="1"/>
    <col min="6147" max="6147" width="12.9140625" style="1" customWidth="1"/>
    <col min="6148" max="6148" width="10.25" style="1" customWidth="1"/>
    <col min="6149" max="6149" width="10.6640625" style="1" customWidth="1"/>
    <col min="6150" max="6150" width="7.75" style="1" customWidth="1"/>
    <col min="6151" max="6151" width="13.58203125" style="1" customWidth="1"/>
    <col min="6152" max="6152" width="9.9140625" style="1" customWidth="1"/>
    <col min="6153" max="6153" width="9.58203125" style="1" customWidth="1"/>
    <col min="6154" max="6154" width="10.83203125" style="1" customWidth="1"/>
    <col min="6155" max="6155" width="12.33203125" style="1" bestFit="1" customWidth="1"/>
    <col min="6156" max="6400" width="8.1640625" style="1"/>
    <col min="6401" max="6401" width="2.83203125" style="1" customWidth="1"/>
    <col min="6402" max="6402" width="7.5" style="1" customWidth="1"/>
    <col min="6403" max="6403" width="12.9140625" style="1" customWidth="1"/>
    <col min="6404" max="6404" width="10.25" style="1" customWidth="1"/>
    <col min="6405" max="6405" width="10.6640625" style="1" customWidth="1"/>
    <col min="6406" max="6406" width="7.75" style="1" customWidth="1"/>
    <col min="6407" max="6407" width="13.58203125" style="1" customWidth="1"/>
    <col min="6408" max="6408" width="9.9140625" style="1" customWidth="1"/>
    <col min="6409" max="6409" width="9.58203125" style="1" customWidth="1"/>
    <col min="6410" max="6410" width="10.83203125" style="1" customWidth="1"/>
    <col min="6411" max="6411" width="12.33203125" style="1" bestFit="1" customWidth="1"/>
    <col min="6412" max="6656" width="8.1640625" style="1"/>
    <col min="6657" max="6657" width="2.83203125" style="1" customWidth="1"/>
    <col min="6658" max="6658" width="7.5" style="1" customWidth="1"/>
    <col min="6659" max="6659" width="12.9140625" style="1" customWidth="1"/>
    <col min="6660" max="6660" width="10.25" style="1" customWidth="1"/>
    <col min="6661" max="6661" width="10.6640625" style="1" customWidth="1"/>
    <col min="6662" max="6662" width="7.75" style="1" customWidth="1"/>
    <col min="6663" max="6663" width="13.58203125" style="1" customWidth="1"/>
    <col min="6664" max="6664" width="9.9140625" style="1" customWidth="1"/>
    <col min="6665" max="6665" width="9.58203125" style="1" customWidth="1"/>
    <col min="6666" max="6666" width="10.83203125" style="1" customWidth="1"/>
    <col min="6667" max="6667" width="12.33203125" style="1" bestFit="1" customWidth="1"/>
    <col min="6668" max="6912" width="8.1640625" style="1"/>
    <col min="6913" max="6913" width="2.83203125" style="1" customWidth="1"/>
    <col min="6914" max="6914" width="7.5" style="1" customWidth="1"/>
    <col min="6915" max="6915" width="12.9140625" style="1" customWidth="1"/>
    <col min="6916" max="6916" width="10.25" style="1" customWidth="1"/>
    <col min="6917" max="6917" width="10.6640625" style="1" customWidth="1"/>
    <col min="6918" max="6918" width="7.75" style="1" customWidth="1"/>
    <col min="6919" max="6919" width="13.58203125" style="1" customWidth="1"/>
    <col min="6920" max="6920" width="9.9140625" style="1" customWidth="1"/>
    <col min="6921" max="6921" width="9.58203125" style="1" customWidth="1"/>
    <col min="6922" max="6922" width="10.83203125" style="1" customWidth="1"/>
    <col min="6923" max="6923" width="12.33203125" style="1" bestFit="1" customWidth="1"/>
    <col min="6924" max="7168" width="8.1640625" style="1"/>
    <col min="7169" max="7169" width="2.83203125" style="1" customWidth="1"/>
    <col min="7170" max="7170" width="7.5" style="1" customWidth="1"/>
    <col min="7171" max="7171" width="12.9140625" style="1" customWidth="1"/>
    <col min="7172" max="7172" width="10.25" style="1" customWidth="1"/>
    <col min="7173" max="7173" width="10.6640625" style="1" customWidth="1"/>
    <col min="7174" max="7174" width="7.75" style="1" customWidth="1"/>
    <col min="7175" max="7175" width="13.58203125" style="1" customWidth="1"/>
    <col min="7176" max="7176" width="9.9140625" style="1" customWidth="1"/>
    <col min="7177" max="7177" width="9.58203125" style="1" customWidth="1"/>
    <col min="7178" max="7178" width="10.83203125" style="1" customWidth="1"/>
    <col min="7179" max="7179" width="12.33203125" style="1" bestFit="1" customWidth="1"/>
    <col min="7180" max="7424" width="8.1640625" style="1"/>
    <col min="7425" max="7425" width="2.83203125" style="1" customWidth="1"/>
    <col min="7426" max="7426" width="7.5" style="1" customWidth="1"/>
    <col min="7427" max="7427" width="12.9140625" style="1" customWidth="1"/>
    <col min="7428" max="7428" width="10.25" style="1" customWidth="1"/>
    <col min="7429" max="7429" width="10.6640625" style="1" customWidth="1"/>
    <col min="7430" max="7430" width="7.75" style="1" customWidth="1"/>
    <col min="7431" max="7431" width="13.58203125" style="1" customWidth="1"/>
    <col min="7432" max="7432" width="9.9140625" style="1" customWidth="1"/>
    <col min="7433" max="7433" width="9.58203125" style="1" customWidth="1"/>
    <col min="7434" max="7434" width="10.83203125" style="1" customWidth="1"/>
    <col min="7435" max="7435" width="12.33203125" style="1" bestFit="1" customWidth="1"/>
    <col min="7436" max="7680" width="8.1640625" style="1"/>
    <col min="7681" max="7681" width="2.83203125" style="1" customWidth="1"/>
    <col min="7682" max="7682" width="7.5" style="1" customWidth="1"/>
    <col min="7683" max="7683" width="12.9140625" style="1" customWidth="1"/>
    <col min="7684" max="7684" width="10.25" style="1" customWidth="1"/>
    <col min="7685" max="7685" width="10.6640625" style="1" customWidth="1"/>
    <col min="7686" max="7686" width="7.75" style="1" customWidth="1"/>
    <col min="7687" max="7687" width="13.58203125" style="1" customWidth="1"/>
    <col min="7688" max="7688" width="9.9140625" style="1" customWidth="1"/>
    <col min="7689" max="7689" width="9.58203125" style="1" customWidth="1"/>
    <col min="7690" max="7690" width="10.83203125" style="1" customWidth="1"/>
    <col min="7691" max="7691" width="12.33203125" style="1" bestFit="1" customWidth="1"/>
    <col min="7692" max="7936" width="8.1640625" style="1"/>
    <col min="7937" max="7937" width="2.83203125" style="1" customWidth="1"/>
    <col min="7938" max="7938" width="7.5" style="1" customWidth="1"/>
    <col min="7939" max="7939" width="12.9140625" style="1" customWidth="1"/>
    <col min="7940" max="7940" width="10.25" style="1" customWidth="1"/>
    <col min="7941" max="7941" width="10.6640625" style="1" customWidth="1"/>
    <col min="7942" max="7942" width="7.75" style="1" customWidth="1"/>
    <col min="7943" max="7943" width="13.58203125" style="1" customWidth="1"/>
    <col min="7944" max="7944" width="9.9140625" style="1" customWidth="1"/>
    <col min="7945" max="7945" width="9.58203125" style="1" customWidth="1"/>
    <col min="7946" max="7946" width="10.83203125" style="1" customWidth="1"/>
    <col min="7947" max="7947" width="12.33203125" style="1" bestFit="1" customWidth="1"/>
    <col min="7948" max="8192" width="8.1640625" style="1"/>
    <col min="8193" max="8193" width="2.83203125" style="1" customWidth="1"/>
    <col min="8194" max="8194" width="7.5" style="1" customWidth="1"/>
    <col min="8195" max="8195" width="12.9140625" style="1" customWidth="1"/>
    <col min="8196" max="8196" width="10.25" style="1" customWidth="1"/>
    <col min="8197" max="8197" width="10.6640625" style="1" customWidth="1"/>
    <col min="8198" max="8198" width="7.75" style="1" customWidth="1"/>
    <col min="8199" max="8199" width="13.58203125" style="1" customWidth="1"/>
    <col min="8200" max="8200" width="9.9140625" style="1" customWidth="1"/>
    <col min="8201" max="8201" width="9.58203125" style="1" customWidth="1"/>
    <col min="8202" max="8202" width="10.83203125" style="1" customWidth="1"/>
    <col min="8203" max="8203" width="12.33203125" style="1" bestFit="1" customWidth="1"/>
    <col min="8204" max="8448" width="8.1640625" style="1"/>
    <col min="8449" max="8449" width="2.83203125" style="1" customWidth="1"/>
    <col min="8450" max="8450" width="7.5" style="1" customWidth="1"/>
    <col min="8451" max="8451" width="12.9140625" style="1" customWidth="1"/>
    <col min="8452" max="8452" width="10.25" style="1" customWidth="1"/>
    <col min="8453" max="8453" width="10.6640625" style="1" customWidth="1"/>
    <col min="8454" max="8454" width="7.75" style="1" customWidth="1"/>
    <col min="8455" max="8455" width="13.58203125" style="1" customWidth="1"/>
    <col min="8456" max="8456" width="9.9140625" style="1" customWidth="1"/>
    <col min="8457" max="8457" width="9.58203125" style="1" customWidth="1"/>
    <col min="8458" max="8458" width="10.83203125" style="1" customWidth="1"/>
    <col min="8459" max="8459" width="12.33203125" style="1" bestFit="1" customWidth="1"/>
    <col min="8460" max="8704" width="8.1640625" style="1"/>
    <col min="8705" max="8705" width="2.83203125" style="1" customWidth="1"/>
    <col min="8706" max="8706" width="7.5" style="1" customWidth="1"/>
    <col min="8707" max="8707" width="12.9140625" style="1" customWidth="1"/>
    <col min="8708" max="8708" width="10.25" style="1" customWidth="1"/>
    <col min="8709" max="8709" width="10.6640625" style="1" customWidth="1"/>
    <col min="8710" max="8710" width="7.75" style="1" customWidth="1"/>
    <col min="8711" max="8711" width="13.58203125" style="1" customWidth="1"/>
    <col min="8712" max="8712" width="9.9140625" style="1" customWidth="1"/>
    <col min="8713" max="8713" width="9.58203125" style="1" customWidth="1"/>
    <col min="8714" max="8714" width="10.83203125" style="1" customWidth="1"/>
    <col min="8715" max="8715" width="12.33203125" style="1" bestFit="1" customWidth="1"/>
    <col min="8716" max="8960" width="8.1640625" style="1"/>
    <col min="8961" max="8961" width="2.83203125" style="1" customWidth="1"/>
    <col min="8962" max="8962" width="7.5" style="1" customWidth="1"/>
    <col min="8963" max="8963" width="12.9140625" style="1" customWidth="1"/>
    <col min="8964" max="8964" width="10.25" style="1" customWidth="1"/>
    <col min="8965" max="8965" width="10.6640625" style="1" customWidth="1"/>
    <col min="8966" max="8966" width="7.75" style="1" customWidth="1"/>
    <col min="8967" max="8967" width="13.58203125" style="1" customWidth="1"/>
    <col min="8968" max="8968" width="9.9140625" style="1" customWidth="1"/>
    <col min="8969" max="8969" width="9.58203125" style="1" customWidth="1"/>
    <col min="8970" max="8970" width="10.83203125" style="1" customWidth="1"/>
    <col min="8971" max="8971" width="12.33203125" style="1" bestFit="1" customWidth="1"/>
    <col min="8972" max="9216" width="8.1640625" style="1"/>
    <col min="9217" max="9217" width="2.83203125" style="1" customWidth="1"/>
    <col min="9218" max="9218" width="7.5" style="1" customWidth="1"/>
    <col min="9219" max="9219" width="12.9140625" style="1" customWidth="1"/>
    <col min="9220" max="9220" width="10.25" style="1" customWidth="1"/>
    <col min="9221" max="9221" width="10.6640625" style="1" customWidth="1"/>
    <col min="9222" max="9222" width="7.75" style="1" customWidth="1"/>
    <col min="9223" max="9223" width="13.58203125" style="1" customWidth="1"/>
    <col min="9224" max="9224" width="9.9140625" style="1" customWidth="1"/>
    <col min="9225" max="9225" width="9.58203125" style="1" customWidth="1"/>
    <col min="9226" max="9226" width="10.83203125" style="1" customWidth="1"/>
    <col min="9227" max="9227" width="12.33203125" style="1" bestFit="1" customWidth="1"/>
    <col min="9228" max="9472" width="8.1640625" style="1"/>
    <col min="9473" max="9473" width="2.83203125" style="1" customWidth="1"/>
    <col min="9474" max="9474" width="7.5" style="1" customWidth="1"/>
    <col min="9475" max="9475" width="12.9140625" style="1" customWidth="1"/>
    <col min="9476" max="9476" width="10.25" style="1" customWidth="1"/>
    <col min="9477" max="9477" width="10.6640625" style="1" customWidth="1"/>
    <col min="9478" max="9478" width="7.75" style="1" customWidth="1"/>
    <col min="9479" max="9479" width="13.58203125" style="1" customWidth="1"/>
    <col min="9480" max="9480" width="9.9140625" style="1" customWidth="1"/>
    <col min="9481" max="9481" width="9.58203125" style="1" customWidth="1"/>
    <col min="9482" max="9482" width="10.83203125" style="1" customWidth="1"/>
    <col min="9483" max="9483" width="12.33203125" style="1" bestFit="1" customWidth="1"/>
    <col min="9484" max="9728" width="8.1640625" style="1"/>
    <col min="9729" max="9729" width="2.83203125" style="1" customWidth="1"/>
    <col min="9730" max="9730" width="7.5" style="1" customWidth="1"/>
    <col min="9731" max="9731" width="12.9140625" style="1" customWidth="1"/>
    <col min="9732" max="9732" width="10.25" style="1" customWidth="1"/>
    <col min="9733" max="9733" width="10.6640625" style="1" customWidth="1"/>
    <col min="9734" max="9734" width="7.75" style="1" customWidth="1"/>
    <col min="9735" max="9735" width="13.58203125" style="1" customWidth="1"/>
    <col min="9736" max="9736" width="9.9140625" style="1" customWidth="1"/>
    <col min="9737" max="9737" width="9.58203125" style="1" customWidth="1"/>
    <col min="9738" max="9738" width="10.83203125" style="1" customWidth="1"/>
    <col min="9739" max="9739" width="12.33203125" style="1" bestFit="1" customWidth="1"/>
    <col min="9740" max="9984" width="8.1640625" style="1"/>
    <col min="9985" max="9985" width="2.83203125" style="1" customWidth="1"/>
    <col min="9986" max="9986" width="7.5" style="1" customWidth="1"/>
    <col min="9987" max="9987" width="12.9140625" style="1" customWidth="1"/>
    <col min="9988" max="9988" width="10.25" style="1" customWidth="1"/>
    <col min="9989" max="9989" width="10.6640625" style="1" customWidth="1"/>
    <col min="9990" max="9990" width="7.75" style="1" customWidth="1"/>
    <col min="9991" max="9991" width="13.58203125" style="1" customWidth="1"/>
    <col min="9992" max="9992" width="9.9140625" style="1" customWidth="1"/>
    <col min="9993" max="9993" width="9.58203125" style="1" customWidth="1"/>
    <col min="9994" max="9994" width="10.83203125" style="1" customWidth="1"/>
    <col min="9995" max="9995" width="12.33203125" style="1" bestFit="1" customWidth="1"/>
    <col min="9996" max="10240" width="8.1640625" style="1"/>
    <col min="10241" max="10241" width="2.83203125" style="1" customWidth="1"/>
    <col min="10242" max="10242" width="7.5" style="1" customWidth="1"/>
    <col min="10243" max="10243" width="12.9140625" style="1" customWidth="1"/>
    <col min="10244" max="10244" width="10.25" style="1" customWidth="1"/>
    <col min="10245" max="10245" width="10.6640625" style="1" customWidth="1"/>
    <col min="10246" max="10246" width="7.75" style="1" customWidth="1"/>
    <col min="10247" max="10247" width="13.58203125" style="1" customWidth="1"/>
    <col min="10248" max="10248" width="9.9140625" style="1" customWidth="1"/>
    <col min="10249" max="10249" width="9.58203125" style="1" customWidth="1"/>
    <col min="10250" max="10250" width="10.83203125" style="1" customWidth="1"/>
    <col min="10251" max="10251" width="12.33203125" style="1" bestFit="1" customWidth="1"/>
    <col min="10252" max="10496" width="8.1640625" style="1"/>
    <col min="10497" max="10497" width="2.83203125" style="1" customWidth="1"/>
    <col min="10498" max="10498" width="7.5" style="1" customWidth="1"/>
    <col min="10499" max="10499" width="12.9140625" style="1" customWidth="1"/>
    <col min="10500" max="10500" width="10.25" style="1" customWidth="1"/>
    <col min="10501" max="10501" width="10.6640625" style="1" customWidth="1"/>
    <col min="10502" max="10502" width="7.75" style="1" customWidth="1"/>
    <col min="10503" max="10503" width="13.58203125" style="1" customWidth="1"/>
    <col min="10504" max="10504" width="9.9140625" style="1" customWidth="1"/>
    <col min="10505" max="10505" width="9.58203125" style="1" customWidth="1"/>
    <col min="10506" max="10506" width="10.83203125" style="1" customWidth="1"/>
    <col min="10507" max="10507" width="12.33203125" style="1" bestFit="1" customWidth="1"/>
    <col min="10508" max="10752" width="8.1640625" style="1"/>
    <col min="10753" max="10753" width="2.83203125" style="1" customWidth="1"/>
    <col min="10754" max="10754" width="7.5" style="1" customWidth="1"/>
    <col min="10755" max="10755" width="12.9140625" style="1" customWidth="1"/>
    <col min="10756" max="10756" width="10.25" style="1" customWidth="1"/>
    <col min="10757" max="10757" width="10.6640625" style="1" customWidth="1"/>
    <col min="10758" max="10758" width="7.75" style="1" customWidth="1"/>
    <col min="10759" max="10759" width="13.58203125" style="1" customWidth="1"/>
    <col min="10760" max="10760" width="9.9140625" style="1" customWidth="1"/>
    <col min="10761" max="10761" width="9.58203125" style="1" customWidth="1"/>
    <col min="10762" max="10762" width="10.83203125" style="1" customWidth="1"/>
    <col min="10763" max="10763" width="12.33203125" style="1" bestFit="1" customWidth="1"/>
    <col min="10764" max="11008" width="8.1640625" style="1"/>
    <col min="11009" max="11009" width="2.83203125" style="1" customWidth="1"/>
    <col min="11010" max="11010" width="7.5" style="1" customWidth="1"/>
    <col min="11011" max="11011" width="12.9140625" style="1" customWidth="1"/>
    <col min="11012" max="11012" width="10.25" style="1" customWidth="1"/>
    <col min="11013" max="11013" width="10.6640625" style="1" customWidth="1"/>
    <col min="11014" max="11014" width="7.75" style="1" customWidth="1"/>
    <col min="11015" max="11015" width="13.58203125" style="1" customWidth="1"/>
    <col min="11016" max="11016" width="9.9140625" style="1" customWidth="1"/>
    <col min="11017" max="11017" width="9.58203125" style="1" customWidth="1"/>
    <col min="11018" max="11018" width="10.83203125" style="1" customWidth="1"/>
    <col min="11019" max="11019" width="12.33203125" style="1" bestFit="1" customWidth="1"/>
    <col min="11020" max="11264" width="8.1640625" style="1"/>
    <col min="11265" max="11265" width="2.83203125" style="1" customWidth="1"/>
    <col min="11266" max="11266" width="7.5" style="1" customWidth="1"/>
    <col min="11267" max="11267" width="12.9140625" style="1" customWidth="1"/>
    <col min="11268" max="11268" width="10.25" style="1" customWidth="1"/>
    <col min="11269" max="11269" width="10.6640625" style="1" customWidth="1"/>
    <col min="11270" max="11270" width="7.75" style="1" customWidth="1"/>
    <col min="11271" max="11271" width="13.58203125" style="1" customWidth="1"/>
    <col min="11272" max="11272" width="9.9140625" style="1" customWidth="1"/>
    <col min="11273" max="11273" width="9.58203125" style="1" customWidth="1"/>
    <col min="11274" max="11274" width="10.83203125" style="1" customWidth="1"/>
    <col min="11275" max="11275" width="12.33203125" style="1" bestFit="1" customWidth="1"/>
    <col min="11276" max="11520" width="8.1640625" style="1"/>
    <col min="11521" max="11521" width="2.83203125" style="1" customWidth="1"/>
    <col min="11522" max="11522" width="7.5" style="1" customWidth="1"/>
    <col min="11523" max="11523" width="12.9140625" style="1" customWidth="1"/>
    <col min="11524" max="11524" width="10.25" style="1" customWidth="1"/>
    <col min="11525" max="11525" width="10.6640625" style="1" customWidth="1"/>
    <col min="11526" max="11526" width="7.75" style="1" customWidth="1"/>
    <col min="11527" max="11527" width="13.58203125" style="1" customWidth="1"/>
    <col min="11528" max="11528" width="9.9140625" style="1" customWidth="1"/>
    <col min="11529" max="11529" width="9.58203125" style="1" customWidth="1"/>
    <col min="11530" max="11530" width="10.83203125" style="1" customWidth="1"/>
    <col min="11531" max="11531" width="12.33203125" style="1" bestFit="1" customWidth="1"/>
    <col min="11532" max="11776" width="8.1640625" style="1"/>
    <col min="11777" max="11777" width="2.83203125" style="1" customWidth="1"/>
    <col min="11778" max="11778" width="7.5" style="1" customWidth="1"/>
    <col min="11779" max="11779" width="12.9140625" style="1" customWidth="1"/>
    <col min="11780" max="11780" width="10.25" style="1" customWidth="1"/>
    <col min="11781" max="11781" width="10.6640625" style="1" customWidth="1"/>
    <col min="11782" max="11782" width="7.75" style="1" customWidth="1"/>
    <col min="11783" max="11783" width="13.58203125" style="1" customWidth="1"/>
    <col min="11784" max="11784" width="9.9140625" style="1" customWidth="1"/>
    <col min="11785" max="11785" width="9.58203125" style="1" customWidth="1"/>
    <col min="11786" max="11786" width="10.83203125" style="1" customWidth="1"/>
    <col min="11787" max="11787" width="12.33203125" style="1" bestFit="1" customWidth="1"/>
    <col min="11788" max="12032" width="8.1640625" style="1"/>
    <col min="12033" max="12033" width="2.83203125" style="1" customWidth="1"/>
    <col min="12034" max="12034" width="7.5" style="1" customWidth="1"/>
    <col min="12035" max="12035" width="12.9140625" style="1" customWidth="1"/>
    <col min="12036" max="12036" width="10.25" style="1" customWidth="1"/>
    <col min="12037" max="12037" width="10.6640625" style="1" customWidth="1"/>
    <col min="12038" max="12038" width="7.75" style="1" customWidth="1"/>
    <col min="12039" max="12039" width="13.58203125" style="1" customWidth="1"/>
    <col min="12040" max="12040" width="9.9140625" style="1" customWidth="1"/>
    <col min="12041" max="12041" width="9.58203125" style="1" customWidth="1"/>
    <col min="12042" max="12042" width="10.83203125" style="1" customWidth="1"/>
    <col min="12043" max="12043" width="12.33203125" style="1" bestFit="1" customWidth="1"/>
    <col min="12044" max="12288" width="8.1640625" style="1"/>
    <col min="12289" max="12289" width="2.83203125" style="1" customWidth="1"/>
    <col min="12290" max="12290" width="7.5" style="1" customWidth="1"/>
    <col min="12291" max="12291" width="12.9140625" style="1" customWidth="1"/>
    <col min="12292" max="12292" width="10.25" style="1" customWidth="1"/>
    <col min="12293" max="12293" width="10.6640625" style="1" customWidth="1"/>
    <col min="12294" max="12294" width="7.75" style="1" customWidth="1"/>
    <col min="12295" max="12295" width="13.58203125" style="1" customWidth="1"/>
    <col min="12296" max="12296" width="9.9140625" style="1" customWidth="1"/>
    <col min="12297" max="12297" width="9.58203125" style="1" customWidth="1"/>
    <col min="12298" max="12298" width="10.83203125" style="1" customWidth="1"/>
    <col min="12299" max="12299" width="12.33203125" style="1" bestFit="1" customWidth="1"/>
    <col min="12300" max="12544" width="8.1640625" style="1"/>
    <col min="12545" max="12545" width="2.83203125" style="1" customWidth="1"/>
    <col min="12546" max="12546" width="7.5" style="1" customWidth="1"/>
    <col min="12547" max="12547" width="12.9140625" style="1" customWidth="1"/>
    <col min="12548" max="12548" width="10.25" style="1" customWidth="1"/>
    <col min="12549" max="12549" width="10.6640625" style="1" customWidth="1"/>
    <col min="12550" max="12550" width="7.75" style="1" customWidth="1"/>
    <col min="12551" max="12551" width="13.58203125" style="1" customWidth="1"/>
    <col min="12552" max="12552" width="9.9140625" style="1" customWidth="1"/>
    <col min="12553" max="12553" width="9.58203125" style="1" customWidth="1"/>
    <col min="12554" max="12554" width="10.83203125" style="1" customWidth="1"/>
    <col min="12555" max="12555" width="12.33203125" style="1" bestFit="1" customWidth="1"/>
    <col min="12556" max="12800" width="8.1640625" style="1"/>
    <col min="12801" max="12801" width="2.83203125" style="1" customWidth="1"/>
    <col min="12802" max="12802" width="7.5" style="1" customWidth="1"/>
    <col min="12803" max="12803" width="12.9140625" style="1" customWidth="1"/>
    <col min="12804" max="12804" width="10.25" style="1" customWidth="1"/>
    <col min="12805" max="12805" width="10.6640625" style="1" customWidth="1"/>
    <col min="12806" max="12806" width="7.75" style="1" customWidth="1"/>
    <col min="12807" max="12807" width="13.58203125" style="1" customWidth="1"/>
    <col min="12808" max="12808" width="9.9140625" style="1" customWidth="1"/>
    <col min="12809" max="12809" width="9.58203125" style="1" customWidth="1"/>
    <col min="12810" max="12810" width="10.83203125" style="1" customWidth="1"/>
    <col min="12811" max="12811" width="12.33203125" style="1" bestFit="1" customWidth="1"/>
    <col min="12812" max="13056" width="8.1640625" style="1"/>
    <col min="13057" max="13057" width="2.83203125" style="1" customWidth="1"/>
    <col min="13058" max="13058" width="7.5" style="1" customWidth="1"/>
    <col min="13059" max="13059" width="12.9140625" style="1" customWidth="1"/>
    <col min="13060" max="13060" width="10.25" style="1" customWidth="1"/>
    <col min="13061" max="13061" width="10.6640625" style="1" customWidth="1"/>
    <col min="13062" max="13062" width="7.75" style="1" customWidth="1"/>
    <col min="13063" max="13063" width="13.58203125" style="1" customWidth="1"/>
    <col min="13064" max="13064" width="9.9140625" style="1" customWidth="1"/>
    <col min="13065" max="13065" width="9.58203125" style="1" customWidth="1"/>
    <col min="13066" max="13066" width="10.83203125" style="1" customWidth="1"/>
    <col min="13067" max="13067" width="12.33203125" style="1" bestFit="1" customWidth="1"/>
    <col min="13068" max="13312" width="8.1640625" style="1"/>
    <col min="13313" max="13313" width="2.83203125" style="1" customWidth="1"/>
    <col min="13314" max="13314" width="7.5" style="1" customWidth="1"/>
    <col min="13315" max="13315" width="12.9140625" style="1" customWidth="1"/>
    <col min="13316" max="13316" width="10.25" style="1" customWidth="1"/>
    <col min="13317" max="13317" width="10.6640625" style="1" customWidth="1"/>
    <col min="13318" max="13318" width="7.75" style="1" customWidth="1"/>
    <col min="13319" max="13319" width="13.58203125" style="1" customWidth="1"/>
    <col min="13320" max="13320" width="9.9140625" style="1" customWidth="1"/>
    <col min="13321" max="13321" width="9.58203125" style="1" customWidth="1"/>
    <col min="13322" max="13322" width="10.83203125" style="1" customWidth="1"/>
    <col min="13323" max="13323" width="12.33203125" style="1" bestFit="1" customWidth="1"/>
    <col min="13324" max="13568" width="8.1640625" style="1"/>
    <col min="13569" max="13569" width="2.83203125" style="1" customWidth="1"/>
    <col min="13570" max="13570" width="7.5" style="1" customWidth="1"/>
    <col min="13571" max="13571" width="12.9140625" style="1" customWidth="1"/>
    <col min="13572" max="13572" width="10.25" style="1" customWidth="1"/>
    <col min="13573" max="13573" width="10.6640625" style="1" customWidth="1"/>
    <col min="13574" max="13574" width="7.75" style="1" customWidth="1"/>
    <col min="13575" max="13575" width="13.58203125" style="1" customWidth="1"/>
    <col min="13576" max="13576" width="9.9140625" style="1" customWidth="1"/>
    <col min="13577" max="13577" width="9.58203125" style="1" customWidth="1"/>
    <col min="13578" max="13578" width="10.83203125" style="1" customWidth="1"/>
    <col min="13579" max="13579" width="12.33203125" style="1" bestFit="1" customWidth="1"/>
    <col min="13580" max="13824" width="8.1640625" style="1"/>
    <col min="13825" max="13825" width="2.83203125" style="1" customWidth="1"/>
    <col min="13826" max="13826" width="7.5" style="1" customWidth="1"/>
    <col min="13827" max="13827" width="12.9140625" style="1" customWidth="1"/>
    <col min="13828" max="13828" width="10.25" style="1" customWidth="1"/>
    <col min="13829" max="13829" width="10.6640625" style="1" customWidth="1"/>
    <col min="13830" max="13830" width="7.75" style="1" customWidth="1"/>
    <col min="13831" max="13831" width="13.58203125" style="1" customWidth="1"/>
    <col min="13832" max="13832" width="9.9140625" style="1" customWidth="1"/>
    <col min="13833" max="13833" width="9.58203125" style="1" customWidth="1"/>
    <col min="13834" max="13834" width="10.83203125" style="1" customWidth="1"/>
    <col min="13835" max="13835" width="12.33203125" style="1" bestFit="1" customWidth="1"/>
    <col min="13836" max="14080" width="8.1640625" style="1"/>
    <col min="14081" max="14081" width="2.83203125" style="1" customWidth="1"/>
    <col min="14082" max="14082" width="7.5" style="1" customWidth="1"/>
    <col min="14083" max="14083" width="12.9140625" style="1" customWidth="1"/>
    <col min="14084" max="14084" width="10.25" style="1" customWidth="1"/>
    <col min="14085" max="14085" width="10.6640625" style="1" customWidth="1"/>
    <col min="14086" max="14086" width="7.75" style="1" customWidth="1"/>
    <col min="14087" max="14087" width="13.58203125" style="1" customWidth="1"/>
    <col min="14088" max="14088" width="9.9140625" style="1" customWidth="1"/>
    <col min="14089" max="14089" width="9.58203125" style="1" customWidth="1"/>
    <col min="14090" max="14090" width="10.83203125" style="1" customWidth="1"/>
    <col min="14091" max="14091" width="12.33203125" style="1" bestFit="1" customWidth="1"/>
    <col min="14092" max="14336" width="8.1640625" style="1"/>
    <col min="14337" max="14337" width="2.83203125" style="1" customWidth="1"/>
    <col min="14338" max="14338" width="7.5" style="1" customWidth="1"/>
    <col min="14339" max="14339" width="12.9140625" style="1" customWidth="1"/>
    <col min="14340" max="14340" width="10.25" style="1" customWidth="1"/>
    <col min="14341" max="14341" width="10.6640625" style="1" customWidth="1"/>
    <col min="14342" max="14342" width="7.75" style="1" customWidth="1"/>
    <col min="14343" max="14343" width="13.58203125" style="1" customWidth="1"/>
    <col min="14344" max="14344" width="9.9140625" style="1" customWidth="1"/>
    <col min="14345" max="14345" width="9.58203125" style="1" customWidth="1"/>
    <col min="14346" max="14346" width="10.83203125" style="1" customWidth="1"/>
    <col min="14347" max="14347" width="12.33203125" style="1" bestFit="1" customWidth="1"/>
    <col min="14348" max="14592" width="8.1640625" style="1"/>
    <col min="14593" max="14593" width="2.83203125" style="1" customWidth="1"/>
    <col min="14594" max="14594" width="7.5" style="1" customWidth="1"/>
    <col min="14595" max="14595" width="12.9140625" style="1" customWidth="1"/>
    <col min="14596" max="14596" width="10.25" style="1" customWidth="1"/>
    <col min="14597" max="14597" width="10.6640625" style="1" customWidth="1"/>
    <col min="14598" max="14598" width="7.75" style="1" customWidth="1"/>
    <col min="14599" max="14599" width="13.58203125" style="1" customWidth="1"/>
    <col min="14600" max="14600" width="9.9140625" style="1" customWidth="1"/>
    <col min="14601" max="14601" width="9.58203125" style="1" customWidth="1"/>
    <col min="14602" max="14602" width="10.83203125" style="1" customWidth="1"/>
    <col min="14603" max="14603" width="12.33203125" style="1" bestFit="1" customWidth="1"/>
    <col min="14604" max="14848" width="8.1640625" style="1"/>
    <col min="14849" max="14849" width="2.83203125" style="1" customWidth="1"/>
    <col min="14850" max="14850" width="7.5" style="1" customWidth="1"/>
    <col min="14851" max="14851" width="12.9140625" style="1" customWidth="1"/>
    <col min="14852" max="14852" width="10.25" style="1" customWidth="1"/>
    <col min="14853" max="14853" width="10.6640625" style="1" customWidth="1"/>
    <col min="14854" max="14854" width="7.75" style="1" customWidth="1"/>
    <col min="14855" max="14855" width="13.58203125" style="1" customWidth="1"/>
    <col min="14856" max="14856" width="9.9140625" style="1" customWidth="1"/>
    <col min="14857" max="14857" width="9.58203125" style="1" customWidth="1"/>
    <col min="14858" max="14858" width="10.83203125" style="1" customWidth="1"/>
    <col min="14859" max="14859" width="12.33203125" style="1" bestFit="1" customWidth="1"/>
    <col min="14860" max="15104" width="8.1640625" style="1"/>
    <col min="15105" max="15105" width="2.83203125" style="1" customWidth="1"/>
    <col min="15106" max="15106" width="7.5" style="1" customWidth="1"/>
    <col min="15107" max="15107" width="12.9140625" style="1" customWidth="1"/>
    <col min="15108" max="15108" width="10.25" style="1" customWidth="1"/>
    <col min="15109" max="15109" width="10.6640625" style="1" customWidth="1"/>
    <col min="15110" max="15110" width="7.75" style="1" customWidth="1"/>
    <col min="15111" max="15111" width="13.58203125" style="1" customWidth="1"/>
    <col min="15112" max="15112" width="9.9140625" style="1" customWidth="1"/>
    <col min="15113" max="15113" width="9.58203125" style="1" customWidth="1"/>
    <col min="15114" max="15114" width="10.83203125" style="1" customWidth="1"/>
    <col min="15115" max="15115" width="12.33203125" style="1" bestFit="1" customWidth="1"/>
    <col min="15116" max="15360" width="8.1640625" style="1"/>
    <col min="15361" max="15361" width="2.83203125" style="1" customWidth="1"/>
    <col min="15362" max="15362" width="7.5" style="1" customWidth="1"/>
    <col min="15363" max="15363" width="12.9140625" style="1" customWidth="1"/>
    <col min="15364" max="15364" width="10.25" style="1" customWidth="1"/>
    <col min="15365" max="15365" width="10.6640625" style="1" customWidth="1"/>
    <col min="15366" max="15366" width="7.75" style="1" customWidth="1"/>
    <col min="15367" max="15367" width="13.58203125" style="1" customWidth="1"/>
    <col min="15368" max="15368" width="9.9140625" style="1" customWidth="1"/>
    <col min="15369" max="15369" width="9.58203125" style="1" customWidth="1"/>
    <col min="15370" max="15370" width="10.83203125" style="1" customWidth="1"/>
    <col min="15371" max="15371" width="12.33203125" style="1" bestFit="1" customWidth="1"/>
    <col min="15372" max="15616" width="8.1640625" style="1"/>
    <col min="15617" max="15617" width="2.83203125" style="1" customWidth="1"/>
    <col min="15618" max="15618" width="7.5" style="1" customWidth="1"/>
    <col min="15619" max="15619" width="12.9140625" style="1" customWidth="1"/>
    <col min="15620" max="15620" width="10.25" style="1" customWidth="1"/>
    <col min="15621" max="15621" width="10.6640625" style="1" customWidth="1"/>
    <col min="15622" max="15622" width="7.75" style="1" customWidth="1"/>
    <col min="15623" max="15623" width="13.58203125" style="1" customWidth="1"/>
    <col min="15624" max="15624" width="9.9140625" style="1" customWidth="1"/>
    <col min="15625" max="15625" width="9.58203125" style="1" customWidth="1"/>
    <col min="15626" max="15626" width="10.83203125" style="1" customWidth="1"/>
    <col min="15627" max="15627" width="12.33203125" style="1" bestFit="1" customWidth="1"/>
    <col min="15628" max="15872" width="8.1640625" style="1"/>
    <col min="15873" max="15873" width="2.83203125" style="1" customWidth="1"/>
    <col min="15874" max="15874" width="7.5" style="1" customWidth="1"/>
    <col min="15875" max="15875" width="12.9140625" style="1" customWidth="1"/>
    <col min="15876" max="15876" width="10.25" style="1" customWidth="1"/>
    <col min="15877" max="15877" width="10.6640625" style="1" customWidth="1"/>
    <col min="15878" max="15878" width="7.75" style="1" customWidth="1"/>
    <col min="15879" max="15879" width="13.58203125" style="1" customWidth="1"/>
    <col min="15880" max="15880" width="9.9140625" style="1" customWidth="1"/>
    <col min="15881" max="15881" width="9.58203125" style="1" customWidth="1"/>
    <col min="15882" max="15882" width="10.83203125" style="1" customWidth="1"/>
    <col min="15883" max="15883" width="12.33203125" style="1" bestFit="1" customWidth="1"/>
    <col min="15884" max="16128" width="8.1640625" style="1"/>
    <col min="16129" max="16129" width="2.83203125" style="1" customWidth="1"/>
    <col min="16130" max="16130" width="7.5" style="1" customWidth="1"/>
    <col min="16131" max="16131" width="12.9140625" style="1" customWidth="1"/>
    <col min="16132" max="16132" width="10.25" style="1" customWidth="1"/>
    <col min="16133" max="16133" width="10.6640625" style="1" customWidth="1"/>
    <col min="16134" max="16134" width="7.75" style="1" customWidth="1"/>
    <col min="16135" max="16135" width="13.58203125" style="1" customWidth="1"/>
    <col min="16136" max="16136" width="9.9140625" style="1" customWidth="1"/>
    <col min="16137" max="16137" width="9.58203125" style="1" customWidth="1"/>
    <col min="16138" max="16138" width="10.83203125" style="1" customWidth="1"/>
    <col min="16139" max="16139" width="12.33203125" style="1" bestFit="1" customWidth="1"/>
    <col min="16140" max="16384" width="8.1640625" style="1"/>
  </cols>
  <sheetData>
    <row r="1" spans="2:9" ht="13.5" thickBot="1" x14ac:dyDescent="0.6">
      <c r="I1" s="54" t="s">
        <v>58</v>
      </c>
    </row>
    <row r="2" spans="2:9" ht="28.25" customHeight="1" x14ac:dyDescent="0.55000000000000004">
      <c r="B2" s="55" t="s">
        <v>39</v>
      </c>
      <c r="C2" s="56"/>
      <c r="D2" s="56"/>
      <c r="E2" s="56"/>
      <c r="F2" s="56"/>
      <c r="G2" s="56"/>
      <c r="H2" s="56"/>
      <c r="I2" s="57"/>
    </row>
    <row r="3" spans="2:9" ht="13.25" customHeight="1" x14ac:dyDescent="0.55000000000000004">
      <c r="B3" s="28"/>
      <c r="C3" s="29"/>
      <c r="D3" s="30"/>
      <c r="E3" s="30"/>
      <c r="F3" s="30"/>
      <c r="G3" s="30"/>
      <c r="H3" s="30"/>
      <c r="I3" s="52"/>
    </row>
    <row r="4" spans="2:9" ht="13.25" customHeight="1" x14ac:dyDescent="0.55000000000000004">
      <c r="B4" s="28" t="s">
        <v>56</v>
      </c>
      <c r="C4" s="29"/>
      <c r="D4" s="30"/>
      <c r="E4" s="30"/>
      <c r="F4" s="30"/>
      <c r="G4" s="30"/>
      <c r="H4" s="30"/>
      <c r="I4" s="31"/>
    </row>
    <row r="5" spans="2:9" x14ac:dyDescent="0.55000000000000004">
      <c r="B5" s="28"/>
      <c r="C5" s="29" t="s">
        <v>0</v>
      </c>
      <c r="D5" s="32"/>
      <c r="E5" s="29"/>
      <c r="F5" s="29"/>
      <c r="G5" s="29"/>
      <c r="H5" s="29"/>
      <c r="I5" s="31"/>
    </row>
    <row r="6" spans="2:9" x14ac:dyDescent="0.55000000000000004">
      <c r="B6" s="28" t="s">
        <v>1</v>
      </c>
      <c r="C6" s="29"/>
      <c r="D6" s="29"/>
      <c r="E6" s="29"/>
      <c r="F6" s="29"/>
      <c r="G6" s="29"/>
      <c r="H6" s="29"/>
      <c r="I6" s="31"/>
    </row>
    <row r="7" spans="2:9" x14ac:dyDescent="0.55000000000000004">
      <c r="B7" s="1" t="s">
        <v>57</v>
      </c>
      <c r="C7" s="29"/>
      <c r="D7" s="29"/>
      <c r="E7" s="29"/>
      <c r="F7" s="29"/>
      <c r="G7" s="29"/>
      <c r="H7" s="29"/>
      <c r="I7" s="31"/>
    </row>
    <row r="8" spans="2:9" x14ac:dyDescent="0.55000000000000004">
      <c r="B8" s="28"/>
      <c r="C8" s="29"/>
      <c r="D8" s="29"/>
      <c r="E8" s="29"/>
      <c r="F8" s="29"/>
      <c r="G8" s="29"/>
      <c r="H8" s="29"/>
      <c r="I8" s="31"/>
    </row>
    <row r="9" spans="2:9" x14ac:dyDescent="0.55000000000000004">
      <c r="B9" s="28"/>
      <c r="C9" s="29"/>
      <c r="D9" s="29"/>
      <c r="E9" s="29"/>
      <c r="F9" s="29"/>
      <c r="G9" s="29"/>
      <c r="H9" s="29"/>
      <c r="I9" s="31"/>
    </row>
    <row r="10" spans="2:9" x14ac:dyDescent="0.55000000000000004">
      <c r="B10" s="28"/>
      <c r="C10" s="29"/>
      <c r="D10" s="29"/>
      <c r="E10" s="29"/>
      <c r="F10" s="29"/>
      <c r="G10" s="29"/>
      <c r="H10" s="29"/>
      <c r="I10" s="31"/>
    </row>
    <row r="11" spans="2:9" x14ac:dyDescent="0.55000000000000004">
      <c r="B11" s="28"/>
      <c r="C11" s="29"/>
      <c r="D11" s="29"/>
      <c r="E11" s="29"/>
      <c r="F11" s="29"/>
      <c r="G11" s="29"/>
      <c r="H11" s="29"/>
      <c r="I11" s="31"/>
    </row>
    <row r="12" spans="2:9" x14ac:dyDescent="0.55000000000000004">
      <c r="B12" s="28"/>
      <c r="C12" s="29"/>
      <c r="D12" s="29"/>
      <c r="E12" s="29"/>
      <c r="F12" s="29"/>
      <c r="G12" s="29"/>
      <c r="H12" s="29"/>
      <c r="I12" s="31"/>
    </row>
    <row r="13" spans="2:9" x14ac:dyDescent="0.55000000000000004">
      <c r="B13" s="28"/>
      <c r="C13" s="29"/>
      <c r="D13" s="29"/>
      <c r="E13" s="29"/>
      <c r="F13" s="29"/>
      <c r="G13" s="29"/>
      <c r="H13" s="29"/>
      <c r="I13" s="31"/>
    </row>
    <row r="14" spans="2:9" x14ac:dyDescent="0.55000000000000004">
      <c r="B14" s="28"/>
      <c r="C14" s="29"/>
      <c r="D14" s="29"/>
      <c r="E14" s="29"/>
      <c r="F14" s="29"/>
      <c r="G14" s="29"/>
      <c r="H14" s="29"/>
      <c r="I14" s="31"/>
    </row>
    <row r="15" spans="2:9" x14ac:dyDescent="0.55000000000000004">
      <c r="B15" s="28"/>
      <c r="C15" s="29"/>
      <c r="D15" s="29"/>
      <c r="E15" s="29"/>
      <c r="F15" s="29"/>
      <c r="G15" s="29"/>
      <c r="H15" s="29"/>
      <c r="I15" s="31"/>
    </row>
    <row r="16" spans="2:9" x14ac:dyDescent="0.55000000000000004">
      <c r="B16" s="28"/>
      <c r="C16" s="29"/>
      <c r="D16" s="29"/>
      <c r="E16" s="29"/>
      <c r="F16" s="29"/>
      <c r="G16" s="29"/>
      <c r="H16" s="29"/>
      <c r="I16" s="31"/>
    </row>
    <row r="17" spans="2:9" x14ac:dyDescent="0.55000000000000004">
      <c r="B17" s="28"/>
      <c r="C17" s="29"/>
      <c r="D17" s="29"/>
      <c r="E17" s="29"/>
      <c r="F17" s="29"/>
      <c r="G17" s="29"/>
      <c r="H17" s="29"/>
      <c r="I17" s="31"/>
    </row>
    <row r="18" spans="2:9" x14ac:dyDescent="0.55000000000000004">
      <c r="B18" s="28"/>
      <c r="C18" s="29"/>
      <c r="D18" s="29"/>
      <c r="E18" s="29"/>
      <c r="F18" s="29"/>
      <c r="G18" s="29"/>
      <c r="H18" s="29"/>
      <c r="I18" s="31"/>
    </row>
    <row r="19" spans="2:9" x14ac:dyDescent="0.55000000000000004">
      <c r="B19" s="28"/>
      <c r="C19" s="29"/>
      <c r="D19" s="29"/>
      <c r="E19" s="29"/>
      <c r="F19" s="29"/>
      <c r="G19" s="29"/>
      <c r="H19" s="29"/>
      <c r="I19" s="31"/>
    </row>
    <row r="20" spans="2:9" x14ac:dyDescent="0.55000000000000004">
      <c r="B20" s="28"/>
      <c r="C20" s="29"/>
      <c r="D20" s="29"/>
      <c r="E20" s="29"/>
      <c r="F20" s="29"/>
      <c r="G20" s="29"/>
      <c r="H20" s="29"/>
      <c r="I20" s="31"/>
    </row>
    <row r="21" spans="2:9" x14ac:dyDescent="0.55000000000000004">
      <c r="B21" s="28"/>
      <c r="C21" s="29"/>
      <c r="D21" s="29"/>
      <c r="E21" s="29"/>
      <c r="F21" s="29"/>
      <c r="G21" s="29"/>
      <c r="H21" s="29"/>
      <c r="I21" s="31"/>
    </row>
    <row r="22" spans="2:9" x14ac:dyDescent="0.55000000000000004">
      <c r="B22" s="28"/>
      <c r="C22" s="29"/>
      <c r="D22" s="29"/>
      <c r="E22" s="29"/>
      <c r="F22" s="29"/>
      <c r="G22" s="29"/>
      <c r="H22" s="29"/>
      <c r="I22" s="31"/>
    </row>
    <row r="23" spans="2:9" x14ac:dyDescent="0.55000000000000004">
      <c r="B23" s="28"/>
      <c r="C23" s="29"/>
      <c r="D23" s="29"/>
      <c r="E23" s="29"/>
      <c r="F23" s="29"/>
      <c r="G23" s="29"/>
      <c r="H23" s="29"/>
      <c r="I23" s="31"/>
    </row>
    <row r="24" spans="2:9" x14ac:dyDescent="0.55000000000000004">
      <c r="B24" s="28"/>
      <c r="C24" s="29"/>
      <c r="D24" s="29"/>
      <c r="E24" s="29"/>
      <c r="F24" s="29"/>
      <c r="G24" s="29"/>
      <c r="H24" s="29"/>
      <c r="I24" s="31"/>
    </row>
    <row r="25" spans="2:9" ht="10.5" customHeight="1" thickBot="1" x14ac:dyDescent="0.6">
      <c r="B25" s="28"/>
      <c r="C25" s="29"/>
      <c r="D25" s="29"/>
      <c r="E25" s="29"/>
      <c r="F25" s="29"/>
      <c r="G25" s="29"/>
      <c r="H25" s="29"/>
      <c r="I25" s="31"/>
    </row>
    <row r="26" spans="2:9" s="7" customFormat="1" ht="25.75" customHeight="1" thickTop="1" thickBot="1" x14ac:dyDescent="0.6">
      <c r="B26" s="33"/>
      <c r="C26" s="4" t="s">
        <v>2</v>
      </c>
      <c r="D26" s="27" t="s">
        <v>36</v>
      </c>
      <c r="E26" s="58" t="s">
        <v>3</v>
      </c>
      <c r="F26" s="59"/>
      <c r="G26" s="6">
        <f>E30*F30+E31*F31+E32*F32+E33*F33+E34*F34+E35*F35+E36*F36+E37*F37+E38*F38+E39*F39+E40*F40+E41*F41+E42*F42</f>
        <v>1700</v>
      </c>
      <c r="H26" s="34"/>
      <c r="I26" s="35"/>
    </row>
    <row r="27" spans="2:9" s="7" customFormat="1" ht="10.5" customHeight="1" thickTop="1" x14ac:dyDescent="0.55000000000000004">
      <c r="B27" s="33"/>
      <c r="C27" s="36"/>
      <c r="D27" s="37"/>
      <c r="E27" s="36"/>
      <c r="F27" s="36"/>
      <c r="G27" s="36"/>
      <c r="H27" s="34"/>
      <c r="I27" s="35"/>
    </row>
    <row r="28" spans="2:9" s="7" customFormat="1" x14ac:dyDescent="0.55000000000000004">
      <c r="B28" s="33"/>
      <c r="C28" s="34"/>
      <c r="D28" s="38" t="s">
        <v>31</v>
      </c>
      <c r="E28" s="34"/>
      <c r="F28" s="34"/>
      <c r="G28" s="34"/>
      <c r="H28" s="34"/>
      <c r="I28" s="35"/>
    </row>
    <row r="29" spans="2:9" s="8" customFormat="1" ht="40.5" customHeight="1" x14ac:dyDescent="0.55000000000000004">
      <c r="B29" s="39"/>
      <c r="C29" s="9"/>
      <c r="D29" s="10" t="s">
        <v>6</v>
      </c>
      <c r="E29" s="11" t="s">
        <v>7</v>
      </c>
      <c r="F29" s="9" t="s">
        <v>8</v>
      </c>
      <c r="G29" s="11" t="s">
        <v>9</v>
      </c>
      <c r="H29" s="36"/>
      <c r="I29" s="40"/>
    </row>
    <row r="30" spans="2:9" s="7" customFormat="1" x14ac:dyDescent="0.55000000000000004">
      <c r="B30" s="33"/>
      <c r="C30" s="12" t="s">
        <v>4</v>
      </c>
      <c r="D30" s="15">
        <v>113.75</v>
      </c>
      <c r="E30" s="16">
        <v>1700</v>
      </c>
      <c r="F30" s="16">
        <v>1</v>
      </c>
      <c r="G30" s="12">
        <f>(113.75-D30)*E30*F30</f>
        <v>0</v>
      </c>
      <c r="H30" s="34"/>
      <c r="I30" s="35"/>
    </row>
    <row r="31" spans="2:9" s="7" customFormat="1" ht="18.649999999999999" customHeight="1" x14ac:dyDescent="0.55000000000000004">
      <c r="B31" s="33"/>
      <c r="C31" s="12" t="s">
        <v>11</v>
      </c>
      <c r="D31" s="13"/>
      <c r="E31" s="14"/>
      <c r="F31" s="14"/>
      <c r="G31" s="12">
        <f>(113.75-D31)*E31*F31</f>
        <v>0</v>
      </c>
      <c r="H31" s="34"/>
      <c r="I31" s="35"/>
    </row>
    <row r="32" spans="2:9" s="7" customFormat="1" ht="18.649999999999999" customHeight="1" x14ac:dyDescent="0.55000000000000004">
      <c r="B32" s="33"/>
      <c r="C32" s="12" t="s">
        <v>12</v>
      </c>
      <c r="D32" s="13"/>
      <c r="E32" s="14"/>
      <c r="F32" s="14"/>
      <c r="G32" s="12">
        <f t="shared" ref="G32:G42" si="0">(113.75-D32)*E32*F32</f>
        <v>0</v>
      </c>
      <c r="H32" s="34"/>
      <c r="I32" s="35"/>
    </row>
    <row r="33" spans="2:9" s="7" customFormat="1" ht="18.649999999999999" customHeight="1" x14ac:dyDescent="0.55000000000000004">
      <c r="B33" s="33"/>
      <c r="C33" s="12" t="s">
        <v>13</v>
      </c>
      <c r="D33" s="13"/>
      <c r="E33" s="14"/>
      <c r="F33" s="14"/>
      <c r="G33" s="12">
        <f t="shared" si="0"/>
        <v>0</v>
      </c>
      <c r="H33" s="34"/>
      <c r="I33" s="35"/>
    </row>
    <row r="34" spans="2:9" s="7" customFormat="1" ht="18.649999999999999" customHeight="1" x14ac:dyDescent="0.55000000000000004">
      <c r="B34" s="33"/>
      <c r="C34" s="12" t="s">
        <v>14</v>
      </c>
      <c r="D34" s="13"/>
      <c r="E34" s="14"/>
      <c r="F34" s="14"/>
      <c r="G34" s="12">
        <f t="shared" si="0"/>
        <v>0</v>
      </c>
      <c r="H34" s="34"/>
      <c r="I34" s="35"/>
    </row>
    <row r="35" spans="2:9" s="7" customFormat="1" ht="18.649999999999999" customHeight="1" x14ac:dyDescent="0.55000000000000004">
      <c r="B35" s="33"/>
      <c r="C35" s="12" t="s">
        <v>15</v>
      </c>
      <c r="D35" s="13"/>
      <c r="E35" s="14"/>
      <c r="F35" s="14"/>
      <c r="G35" s="12">
        <f t="shared" si="0"/>
        <v>0</v>
      </c>
      <c r="H35" s="34"/>
      <c r="I35" s="35"/>
    </row>
    <row r="36" spans="2:9" s="7" customFormat="1" ht="18.649999999999999" customHeight="1" x14ac:dyDescent="0.55000000000000004">
      <c r="B36" s="33"/>
      <c r="C36" s="12" t="s">
        <v>16</v>
      </c>
      <c r="D36" s="13"/>
      <c r="E36" s="14"/>
      <c r="F36" s="14"/>
      <c r="G36" s="12">
        <f t="shared" si="0"/>
        <v>0</v>
      </c>
      <c r="H36" s="34"/>
      <c r="I36" s="35"/>
    </row>
    <row r="37" spans="2:9" s="7" customFormat="1" ht="18.649999999999999" customHeight="1" x14ac:dyDescent="0.55000000000000004">
      <c r="B37" s="33"/>
      <c r="C37" s="12" t="s">
        <v>17</v>
      </c>
      <c r="D37" s="13"/>
      <c r="E37" s="14"/>
      <c r="F37" s="14"/>
      <c r="G37" s="12">
        <f t="shared" si="0"/>
        <v>0</v>
      </c>
      <c r="H37" s="34"/>
      <c r="I37" s="35"/>
    </row>
    <row r="38" spans="2:9" s="7" customFormat="1" ht="18.649999999999999" customHeight="1" x14ac:dyDescent="0.55000000000000004">
      <c r="B38" s="33"/>
      <c r="C38" s="12" t="s">
        <v>18</v>
      </c>
      <c r="D38" s="13"/>
      <c r="E38" s="14"/>
      <c r="F38" s="14"/>
      <c r="G38" s="12">
        <f t="shared" si="0"/>
        <v>0</v>
      </c>
      <c r="H38" s="34"/>
      <c r="I38" s="35"/>
    </row>
    <row r="39" spans="2:9" s="7" customFormat="1" ht="18.649999999999999" customHeight="1" x14ac:dyDescent="0.55000000000000004">
      <c r="B39" s="33"/>
      <c r="C39" s="12" t="s">
        <v>19</v>
      </c>
      <c r="D39" s="13"/>
      <c r="E39" s="14"/>
      <c r="F39" s="14"/>
      <c r="G39" s="12">
        <f t="shared" si="0"/>
        <v>0</v>
      </c>
      <c r="H39" s="34"/>
      <c r="I39" s="35"/>
    </row>
    <row r="40" spans="2:9" s="7" customFormat="1" ht="18.649999999999999" customHeight="1" x14ac:dyDescent="0.55000000000000004">
      <c r="B40" s="33"/>
      <c r="C40" s="12" t="s">
        <v>20</v>
      </c>
      <c r="D40" s="13"/>
      <c r="E40" s="14"/>
      <c r="F40" s="14"/>
      <c r="G40" s="12">
        <f t="shared" si="0"/>
        <v>0</v>
      </c>
      <c r="H40" s="34"/>
      <c r="I40" s="35"/>
    </row>
    <row r="41" spans="2:9" s="7" customFormat="1" ht="18.649999999999999" customHeight="1" x14ac:dyDescent="0.55000000000000004">
      <c r="B41" s="33"/>
      <c r="C41" s="12" t="s">
        <v>21</v>
      </c>
      <c r="D41" s="13"/>
      <c r="E41" s="14"/>
      <c r="F41" s="14"/>
      <c r="G41" s="12">
        <f t="shared" si="0"/>
        <v>0</v>
      </c>
      <c r="H41" s="34"/>
      <c r="I41" s="35"/>
    </row>
    <row r="42" spans="2:9" s="7" customFormat="1" ht="18.649999999999999" customHeight="1" x14ac:dyDescent="0.55000000000000004">
      <c r="B42" s="33"/>
      <c r="C42" s="12" t="s">
        <v>22</v>
      </c>
      <c r="D42" s="13"/>
      <c r="E42" s="14"/>
      <c r="F42" s="14"/>
      <c r="G42" s="12">
        <f t="shared" si="0"/>
        <v>0</v>
      </c>
      <c r="H42" s="34"/>
      <c r="I42" s="35"/>
    </row>
    <row r="43" spans="2:9" s="7" customFormat="1" ht="18.649999999999999" customHeight="1" x14ac:dyDescent="0.55000000000000004">
      <c r="B43" s="33"/>
      <c r="C43" s="17" t="s">
        <v>23</v>
      </c>
      <c r="D43" s="18"/>
      <c r="E43" s="18"/>
      <c r="F43" s="19"/>
      <c r="G43" s="12">
        <f>IF(G26&lt;=1700,0,SUM(G30:G42))</f>
        <v>0</v>
      </c>
      <c r="H43" s="34"/>
      <c r="I43" s="35"/>
    </row>
    <row r="44" spans="2:9" s="7" customFormat="1" ht="18.649999999999999" customHeight="1" x14ac:dyDescent="0.55000000000000004">
      <c r="B44" s="33"/>
      <c r="C44" s="17" t="s">
        <v>24</v>
      </c>
      <c r="D44" s="18"/>
      <c r="E44" s="18"/>
      <c r="F44" s="19"/>
      <c r="G44" s="20">
        <f>ROUND(G43/G26,1)</f>
        <v>0</v>
      </c>
      <c r="H44" s="34"/>
      <c r="I44" s="35"/>
    </row>
    <row r="45" spans="2:9" s="7" customFormat="1" ht="18.649999999999999" customHeight="1" x14ac:dyDescent="0.55000000000000004">
      <c r="B45" s="33"/>
      <c r="C45" s="17" t="s">
        <v>25</v>
      </c>
      <c r="D45" s="18"/>
      <c r="E45" s="18"/>
      <c r="F45" s="19"/>
      <c r="G45" s="12">
        <f>IF(G26&lt;=1700,0,ROUND((((228.2/2)+G44)/228.2)*G26,0))</f>
        <v>0</v>
      </c>
      <c r="H45" s="34"/>
      <c r="I45" s="35"/>
    </row>
    <row r="46" spans="2:9" s="7" customFormat="1" ht="18.649999999999999" customHeight="1" x14ac:dyDescent="0.55000000000000004">
      <c r="B46" s="33"/>
      <c r="C46" s="17" t="s">
        <v>26</v>
      </c>
      <c r="D46" s="18"/>
      <c r="E46" s="18"/>
      <c r="F46" s="19"/>
      <c r="G46" s="12">
        <f>IF(G26&lt;=1700,0,ROUND((((228.2/2)-G44)/228.2)*G26,0))</f>
        <v>0</v>
      </c>
      <c r="H46" s="34"/>
      <c r="I46" s="35"/>
    </row>
    <row r="47" spans="2:9" s="7" customFormat="1" ht="10.5" customHeight="1" x14ac:dyDescent="0.55000000000000004">
      <c r="B47" s="33"/>
      <c r="C47" s="34"/>
      <c r="D47" s="34"/>
      <c r="E47" s="34"/>
      <c r="F47" s="34"/>
      <c r="G47" s="34"/>
      <c r="H47" s="34"/>
      <c r="I47" s="35"/>
    </row>
    <row r="48" spans="2:9" ht="18.649999999999999" customHeight="1" x14ac:dyDescent="0.55000000000000004">
      <c r="B48" s="28"/>
      <c r="C48" s="21" t="s">
        <v>27</v>
      </c>
      <c r="D48" s="22"/>
      <c r="E48" s="22"/>
      <c r="F48" s="23"/>
      <c r="G48" s="24">
        <f>IF(G26&lt;=1700,0,ROUND((G45-G46)/G26,3))</f>
        <v>0</v>
      </c>
      <c r="H48" s="29"/>
      <c r="I48" s="31"/>
    </row>
    <row r="49" spans="2:10" ht="10.5" customHeight="1" thickBot="1" x14ac:dyDescent="0.6">
      <c r="B49" s="28"/>
      <c r="C49" s="29"/>
      <c r="D49" s="29"/>
      <c r="E49" s="29"/>
      <c r="F49" s="29"/>
      <c r="G49" s="29"/>
      <c r="H49" s="29"/>
      <c r="I49" s="31"/>
    </row>
    <row r="50" spans="2:10" ht="29" customHeight="1" thickTop="1" thickBot="1" x14ac:dyDescent="0.6">
      <c r="B50" s="28"/>
      <c r="C50" s="60" t="s">
        <v>28</v>
      </c>
      <c r="D50" s="61"/>
      <c r="E50" s="25"/>
      <c r="F50" s="25"/>
      <c r="G50" s="26" t="str">
        <f>IF(G26&lt;=1700," ",IF(G48&gt;0.1,"×",IF(G48&lt;(-0.1),"×","○")))</f>
        <v xml:space="preserve"> </v>
      </c>
      <c r="H50" s="29"/>
      <c r="I50" s="31"/>
    </row>
    <row r="51" spans="2:10" ht="10.5" customHeight="1" thickTop="1" thickBot="1" x14ac:dyDescent="0.6">
      <c r="B51" s="41"/>
      <c r="C51" s="42"/>
      <c r="D51" s="42"/>
      <c r="E51" s="42"/>
      <c r="F51" s="42"/>
      <c r="G51" s="42"/>
      <c r="H51" s="42"/>
      <c r="I51" s="43"/>
      <c r="J51" s="28"/>
    </row>
  </sheetData>
  <mergeCells count="3">
    <mergeCell ref="E26:F26"/>
    <mergeCell ref="C50:D50"/>
    <mergeCell ref="B2:I2"/>
  </mergeCells>
  <phoneticPr fontId="2"/>
  <printOptions horizontalCentered="1"/>
  <pageMargins left="0.23622047244094491" right="0.23622047244094491" top="0.35433070866141736" bottom="0.35433070866141736" header="0.31496062992125984" footer="0.31496062992125984"/>
  <pageSetup paperSize="9" scale="9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FE3CE-B349-4FA5-B59D-BCAC3A86A556}">
  <sheetPr>
    <pageSetUpPr fitToPage="1"/>
  </sheetPr>
  <dimension ref="B1:I52"/>
  <sheetViews>
    <sheetView zoomScaleNormal="100" workbookViewId="0">
      <selection activeCell="B2" sqref="B2:I2"/>
    </sheetView>
  </sheetViews>
  <sheetFormatPr defaultColWidth="8.1640625" defaultRowHeight="13" x14ac:dyDescent="0.55000000000000004"/>
  <cols>
    <col min="1" max="1" width="2.83203125" style="1" customWidth="1"/>
    <col min="2" max="2" width="7.5" style="1" customWidth="1"/>
    <col min="3" max="3" width="12.9140625" style="1" customWidth="1"/>
    <col min="4" max="4" width="10.25" style="1" customWidth="1"/>
    <col min="5" max="5" width="10.6640625" style="1" customWidth="1"/>
    <col min="6" max="6" width="7.75" style="1" customWidth="1"/>
    <col min="7" max="7" width="11.9140625" style="1" customWidth="1"/>
    <col min="8" max="8" width="9.9140625" style="1" customWidth="1"/>
    <col min="9" max="9" width="9.58203125" style="1" customWidth="1"/>
    <col min="10" max="10" width="10.83203125" style="1" customWidth="1"/>
    <col min="11" max="11" width="12.33203125" style="1" bestFit="1" customWidth="1"/>
    <col min="12" max="256" width="8.1640625" style="1"/>
    <col min="257" max="257" width="2.83203125" style="1" customWidth="1"/>
    <col min="258" max="258" width="7.5" style="1" customWidth="1"/>
    <col min="259" max="259" width="12.9140625" style="1" customWidth="1"/>
    <col min="260" max="260" width="10.25" style="1" customWidth="1"/>
    <col min="261" max="261" width="10.6640625" style="1" customWidth="1"/>
    <col min="262" max="262" width="7.75" style="1" customWidth="1"/>
    <col min="263" max="263" width="11.9140625" style="1" customWidth="1"/>
    <col min="264" max="264" width="9.9140625" style="1" customWidth="1"/>
    <col min="265" max="265" width="9.58203125" style="1" customWidth="1"/>
    <col min="266" max="266" width="10.83203125" style="1" customWidth="1"/>
    <col min="267" max="267" width="12.33203125" style="1" bestFit="1" customWidth="1"/>
    <col min="268" max="512" width="8.1640625" style="1"/>
    <col min="513" max="513" width="2.83203125" style="1" customWidth="1"/>
    <col min="514" max="514" width="7.5" style="1" customWidth="1"/>
    <col min="515" max="515" width="12.9140625" style="1" customWidth="1"/>
    <col min="516" max="516" width="10.25" style="1" customWidth="1"/>
    <col min="517" max="517" width="10.6640625" style="1" customWidth="1"/>
    <col min="518" max="518" width="7.75" style="1" customWidth="1"/>
    <col min="519" max="519" width="11.9140625" style="1" customWidth="1"/>
    <col min="520" max="520" width="9.9140625" style="1" customWidth="1"/>
    <col min="521" max="521" width="9.58203125" style="1" customWidth="1"/>
    <col min="522" max="522" width="10.83203125" style="1" customWidth="1"/>
    <col min="523" max="523" width="12.33203125" style="1" bestFit="1" customWidth="1"/>
    <col min="524" max="768" width="8.1640625" style="1"/>
    <col min="769" max="769" width="2.83203125" style="1" customWidth="1"/>
    <col min="770" max="770" width="7.5" style="1" customWidth="1"/>
    <col min="771" max="771" width="12.9140625" style="1" customWidth="1"/>
    <col min="772" max="772" width="10.25" style="1" customWidth="1"/>
    <col min="773" max="773" width="10.6640625" style="1" customWidth="1"/>
    <col min="774" max="774" width="7.75" style="1" customWidth="1"/>
    <col min="775" max="775" width="11.9140625" style="1" customWidth="1"/>
    <col min="776" max="776" width="9.9140625" style="1" customWidth="1"/>
    <col min="777" max="777" width="9.58203125" style="1" customWidth="1"/>
    <col min="778" max="778" width="10.83203125" style="1" customWidth="1"/>
    <col min="779" max="779" width="12.33203125" style="1" bestFit="1" customWidth="1"/>
    <col min="780" max="1024" width="8.1640625" style="1"/>
    <col min="1025" max="1025" width="2.83203125" style="1" customWidth="1"/>
    <col min="1026" max="1026" width="7.5" style="1" customWidth="1"/>
    <col min="1027" max="1027" width="12.9140625" style="1" customWidth="1"/>
    <col min="1028" max="1028" width="10.25" style="1" customWidth="1"/>
    <col min="1029" max="1029" width="10.6640625" style="1" customWidth="1"/>
    <col min="1030" max="1030" width="7.75" style="1" customWidth="1"/>
    <col min="1031" max="1031" width="11.9140625" style="1" customWidth="1"/>
    <col min="1032" max="1032" width="9.9140625" style="1" customWidth="1"/>
    <col min="1033" max="1033" width="9.58203125" style="1" customWidth="1"/>
    <col min="1034" max="1034" width="10.83203125" style="1" customWidth="1"/>
    <col min="1035" max="1035" width="12.33203125" style="1" bestFit="1" customWidth="1"/>
    <col min="1036" max="1280" width="8.1640625" style="1"/>
    <col min="1281" max="1281" width="2.83203125" style="1" customWidth="1"/>
    <col min="1282" max="1282" width="7.5" style="1" customWidth="1"/>
    <col min="1283" max="1283" width="12.9140625" style="1" customWidth="1"/>
    <col min="1284" max="1284" width="10.25" style="1" customWidth="1"/>
    <col min="1285" max="1285" width="10.6640625" style="1" customWidth="1"/>
    <col min="1286" max="1286" width="7.75" style="1" customWidth="1"/>
    <col min="1287" max="1287" width="11.9140625" style="1" customWidth="1"/>
    <col min="1288" max="1288" width="9.9140625" style="1" customWidth="1"/>
    <col min="1289" max="1289" width="9.58203125" style="1" customWidth="1"/>
    <col min="1290" max="1290" width="10.83203125" style="1" customWidth="1"/>
    <col min="1291" max="1291" width="12.33203125" style="1" bestFit="1" customWidth="1"/>
    <col min="1292" max="1536" width="8.1640625" style="1"/>
    <col min="1537" max="1537" width="2.83203125" style="1" customWidth="1"/>
    <col min="1538" max="1538" width="7.5" style="1" customWidth="1"/>
    <col min="1539" max="1539" width="12.9140625" style="1" customWidth="1"/>
    <col min="1540" max="1540" width="10.25" style="1" customWidth="1"/>
    <col min="1541" max="1541" width="10.6640625" style="1" customWidth="1"/>
    <col min="1542" max="1542" width="7.75" style="1" customWidth="1"/>
    <col min="1543" max="1543" width="11.9140625" style="1" customWidth="1"/>
    <col min="1544" max="1544" width="9.9140625" style="1" customWidth="1"/>
    <col min="1545" max="1545" width="9.58203125" style="1" customWidth="1"/>
    <col min="1546" max="1546" width="10.83203125" style="1" customWidth="1"/>
    <col min="1547" max="1547" width="12.33203125" style="1" bestFit="1" customWidth="1"/>
    <col min="1548" max="1792" width="8.1640625" style="1"/>
    <col min="1793" max="1793" width="2.83203125" style="1" customWidth="1"/>
    <col min="1794" max="1794" width="7.5" style="1" customWidth="1"/>
    <col min="1795" max="1795" width="12.9140625" style="1" customWidth="1"/>
    <col min="1796" max="1796" width="10.25" style="1" customWidth="1"/>
    <col min="1797" max="1797" width="10.6640625" style="1" customWidth="1"/>
    <col min="1798" max="1798" width="7.75" style="1" customWidth="1"/>
    <col min="1799" max="1799" width="11.9140625" style="1" customWidth="1"/>
    <col min="1800" max="1800" width="9.9140625" style="1" customWidth="1"/>
    <col min="1801" max="1801" width="9.58203125" style="1" customWidth="1"/>
    <col min="1802" max="1802" width="10.83203125" style="1" customWidth="1"/>
    <col min="1803" max="1803" width="12.33203125" style="1" bestFit="1" customWidth="1"/>
    <col min="1804" max="2048" width="8.1640625" style="1"/>
    <col min="2049" max="2049" width="2.83203125" style="1" customWidth="1"/>
    <col min="2050" max="2050" width="7.5" style="1" customWidth="1"/>
    <col min="2051" max="2051" width="12.9140625" style="1" customWidth="1"/>
    <col min="2052" max="2052" width="10.25" style="1" customWidth="1"/>
    <col min="2053" max="2053" width="10.6640625" style="1" customWidth="1"/>
    <col min="2054" max="2054" width="7.75" style="1" customWidth="1"/>
    <col min="2055" max="2055" width="11.9140625" style="1" customWidth="1"/>
    <col min="2056" max="2056" width="9.9140625" style="1" customWidth="1"/>
    <col min="2057" max="2057" width="9.58203125" style="1" customWidth="1"/>
    <col min="2058" max="2058" width="10.83203125" style="1" customWidth="1"/>
    <col min="2059" max="2059" width="12.33203125" style="1" bestFit="1" customWidth="1"/>
    <col min="2060" max="2304" width="8.1640625" style="1"/>
    <col min="2305" max="2305" width="2.83203125" style="1" customWidth="1"/>
    <col min="2306" max="2306" width="7.5" style="1" customWidth="1"/>
    <col min="2307" max="2307" width="12.9140625" style="1" customWidth="1"/>
    <col min="2308" max="2308" width="10.25" style="1" customWidth="1"/>
    <col min="2309" max="2309" width="10.6640625" style="1" customWidth="1"/>
    <col min="2310" max="2310" width="7.75" style="1" customWidth="1"/>
    <col min="2311" max="2311" width="11.9140625" style="1" customWidth="1"/>
    <col min="2312" max="2312" width="9.9140625" style="1" customWidth="1"/>
    <col min="2313" max="2313" width="9.58203125" style="1" customWidth="1"/>
    <col min="2314" max="2314" width="10.83203125" style="1" customWidth="1"/>
    <col min="2315" max="2315" width="12.33203125" style="1" bestFit="1" customWidth="1"/>
    <col min="2316" max="2560" width="8.1640625" style="1"/>
    <col min="2561" max="2561" width="2.83203125" style="1" customWidth="1"/>
    <col min="2562" max="2562" width="7.5" style="1" customWidth="1"/>
    <col min="2563" max="2563" width="12.9140625" style="1" customWidth="1"/>
    <col min="2564" max="2564" width="10.25" style="1" customWidth="1"/>
    <col min="2565" max="2565" width="10.6640625" style="1" customWidth="1"/>
    <col min="2566" max="2566" width="7.75" style="1" customWidth="1"/>
    <col min="2567" max="2567" width="11.9140625" style="1" customWidth="1"/>
    <col min="2568" max="2568" width="9.9140625" style="1" customWidth="1"/>
    <col min="2569" max="2569" width="9.58203125" style="1" customWidth="1"/>
    <col min="2570" max="2570" width="10.83203125" style="1" customWidth="1"/>
    <col min="2571" max="2571" width="12.33203125" style="1" bestFit="1" customWidth="1"/>
    <col min="2572" max="2816" width="8.1640625" style="1"/>
    <col min="2817" max="2817" width="2.83203125" style="1" customWidth="1"/>
    <col min="2818" max="2818" width="7.5" style="1" customWidth="1"/>
    <col min="2819" max="2819" width="12.9140625" style="1" customWidth="1"/>
    <col min="2820" max="2820" width="10.25" style="1" customWidth="1"/>
    <col min="2821" max="2821" width="10.6640625" style="1" customWidth="1"/>
    <col min="2822" max="2822" width="7.75" style="1" customWidth="1"/>
    <col min="2823" max="2823" width="11.9140625" style="1" customWidth="1"/>
    <col min="2824" max="2824" width="9.9140625" style="1" customWidth="1"/>
    <col min="2825" max="2825" width="9.58203125" style="1" customWidth="1"/>
    <col min="2826" max="2826" width="10.83203125" style="1" customWidth="1"/>
    <col min="2827" max="2827" width="12.33203125" style="1" bestFit="1" customWidth="1"/>
    <col min="2828" max="3072" width="8.1640625" style="1"/>
    <col min="3073" max="3073" width="2.83203125" style="1" customWidth="1"/>
    <col min="3074" max="3074" width="7.5" style="1" customWidth="1"/>
    <col min="3075" max="3075" width="12.9140625" style="1" customWidth="1"/>
    <col min="3076" max="3076" width="10.25" style="1" customWidth="1"/>
    <col min="3077" max="3077" width="10.6640625" style="1" customWidth="1"/>
    <col min="3078" max="3078" width="7.75" style="1" customWidth="1"/>
    <col min="3079" max="3079" width="11.9140625" style="1" customWidth="1"/>
    <col min="3080" max="3080" width="9.9140625" style="1" customWidth="1"/>
    <col min="3081" max="3081" width="9.58203125" style="1" customWidth="1"/>
    <col min="3082" max="3082" width="10.83203125" style="1" customWidth="1"/>
    <col min="3083" max="3083" width="12.33203125" style="1" bestFit="1" customWidth="1"/>
    <col min="3084" max="3328" width="8.1640625" style="1"/>
    <col min="3329" max="3329" width="2.83203125" style="1" customWidth="1"/>
    <col min="3330" max="3330" width="7.5" style="1" customWidth="1"/>
    <col min="3331" max="3331" width="12.9140625" style="1" customWidth="1"/>
    <col min="3332" max="3332" width="10.25" style="1" customWidth="1"/>
    <col min="3333" max="3333" width="10.6640625" style="1" customWidth="1"/>
    <col min="3334" max="3334" width="7.75" style="1" customWidth="1"/>
    <col min="3335" max="3335" width="11.9140625" style="1" customWidth="1"/>
    <col min="3336" max="3336" width="9.9140625" style="1" customWidth="1"/>
    <col min="3337" max="3337" width="9.58203125" style="1" customWidth="1"/>
    <col min="3338" max="3338" width="10.83203125" style="1" customWidth="1"/>
    <col min="3339" max="3339" width="12.33203125" style="1" bestFit="1" customWidth="1"/>
    <col min="3340" max="3584" width="8.1640625" style="1"/>
    <col min="3585" max="3585" width="2.83203125" style="1" customWidth="1"/>
    <col min="3586" max="3586" width="7.5" style="1" customWidth="1"/>
    <col min="3587" max="3587" width="12.9140625" style="1" customWidth="1"/>
    <col min="3588" max="3588" width="10.25" style="1" customWidth="1"/>
    <col min="3589" max="3589" width="10.6640625" style="1" customWidth="1"/>
    <col min="3590" max="3590" width="7.75" style="1" customWidth="1"/>
    <col min="3591" max="3591" width="11.9140625" style="1" customWidth="1"/>
    <col min="3592" max="3592" width="9.9140625" style="1" customWidth="1"/>
    <col min="3593" max="3593" width="9.58203125" style="1" customWidth="1"/>
    <col min="3594" max="3594" width="10.83203125" style="1" customWidth="1"/>
    <col min="3595" max="3595" width="12.33203125" style="1" bestFit="1" customWidth="1"/>
    <col min="3596" max="3840" width="8.1640625" style="1"/>
    <col min="3841" max="3841" width="2.83203125" style="1" customWidth="1"/>
    <col min="3842" max="3842" width="7.5" style="1" customWidth="1"/>
    <col min="3843" max="3843" width="12.9140625" style="1" customWidth="1"/>
    <col min="3844" max="3844" width="10.25" style="1" customWidth="1"/>
    <col min="3845" max="3845" width="10.6640625" style="1" customWidth="1"/>
    <col min="3846" max="3846" width="7.75" style="1" customWidth="1"/>
    <col min="3847" max="3847" width="11.9140625" style="1" customWidth="1"/>
    <col min="3848" max="3848" width="9.9140625" style="1" customWidth="1"/>
    <col min="3849" max="3849" width="9.58203125" style="1" customWidth="1"/>
    <col min="3850" max="3850" width="10.83203125" style="1" customWidth="1"/>
    <col min="3851" max="3851" width="12.33203125" style="1" bestFit="1" customWidth="1"/>
    <col min="3852" max="4096" width="8.1640625" style="1"/>
    <col min="4097" max="4097" width="2.83203125" style="1" customWidth="1"/>
    <col min="4098" max="4098" width="7.5" style="1" customWidth="1"/>
    <col min="4099" max="4099" width="12.9140625" style="1" customWidth="1"/>
    <col min="4100" max="4100" width="10.25" style="1" customWidth="1"/>
    <col min="4101" max="4101" width="10.6640625" style="1" customWidth="1"/>
    <col min="4102" max="4102" width="7.75" style="1" customWidth="1"/>
    <col min="4103" max="4103" width="11.9140625" style="1" customWidth="1"/>
    <col min="4104" max="4104" width="9.9140625" style="1" customWidth="1"/>
    <col min="4105" max="4105" width="9.58203125" style="1" customWidth="1"/>
    <col min="4106" max="4106" width="10.83203125" style="1" customWidth="1"/>
    <col min="4107" max="4107" width="12.33203125" style="1" bestFit="1" customWidth="1"/>
    <col min="4108" max="4352" width="8.1640625" style="1"/>
    <col min="4353" max="4353" width="2.83203125" style="1" customWidth="1"/>
    <col min="4354" max="4354" width="7.5" style="1" customWidth="1"/>
    <col min="4355" max="4355" width="12.9140625" style="1" customWidth="1"/>
    <col min="4356" max="4356" width="10.25" style="1" customWidth="1"/>
    <col min="4357" max="4357" width="10.6640625" style="1" customWidth="1"/>
    <col min="4358" max="4358" width="7.75" style="1" customWidth="1"/>
    <col min="4359" max="4359" width="11.9140625" style="1" customWidth="1"/>
    <col min="4360" max="4360" width="9.9140625" style="1" customWidth="1"/>
    <col min="4361" max="4361" width="9.58203125" style="1" customWidth="1"/>
    <col min="4362" max="4362" width="10.83203125" style="1" customWidth="1"/>
    <col min="4363" max="4363" width="12.33203125" style="1" bestFit="1" customWidth="1"/>
    <col min="4364" max="4608" width="8.1640625" style="1"/>
    <col min="4609" max="4609" width="2.83203125" style="1" customWidth="1"/>
    <col min="4610" max="4610" width="7.5" style="1" customWidth="1"/>
    <col min="4611" max="4611" width="12.9140625" style="1" customWidth="1"/>
    <col min="4612" max="4612" width="10.25" style="1" customWidth="1"/>
    <col min="4613" max="4613" width="10.6640625" style="1" customWidth="1"/>
    <col min="4614" max="4614" width="7.75" style="1" customWidth="1"/>
    <col min="4615" max="4615" width="11.9140625" style="1" customWidth="1"/>
    <col min="4616" max="4616" width="9.9140625" style="1" customWidth="1"/>
    <col min="4617" max="4617" width="9.58203125" style="1" customWidth="1"/>
    <col min="4618" max="4618" width="10.83203125" style="1" customWidth="1"/>
    <col min="4619" max="4619" width="12.33203125" style="1" bestFit="1" customWidth="1"/>
    <col min="4620" max="4864" width="8.1640625" style="1"/>
    <col min="4865" max="4865" width="2.83203125" style="1" customWidth="1"/>
    <col min="4866" max="4866" width="7.5" style="1" customWidth="1"/>
    <col min="4867" max="4867" width="12.9140625" style="1" customWidth="1"/>
    <col min="4868" max="4868" width="10.25" style="1" customWidth="1"/>
    <col min="4869" max="4869" width="10.6640625" style="1" customWidth="1"/>
    <col min="4870" max="4870" width="7.75" style="1" customWidth="1"/>
    <col min="4871" max="4871" width="11.9140625" style="1" customWidth="1"/>
    <col min="4872" max="4872" width="9.9140625" style="1" customWidth="1"/>
    <col min="4873" max="4873" width="9.58203125" style="1" customWidth="1"/>
    <col min="4874" max="4874" width="10.83203125" style="1" customWidth="1"/>
    <col min="4875" max="4875" width="12.33203125" style="1" bestFit="1" customWidth="1"/>
    <col min="4876" max="5120" width="8.1640625" style="1"/>
    <col min="5121" max="5121" width="2.83203125" style="1" customWidth="1"/>
    <col min="5122" max="5122" width="7.5" style="1" customWidth="1"/>
    <col min="5123" max="5123" width="12.9140625" style="1" customWidth="1"/>
    <col min="5124" max="5124" width="10.25" style="1" customWidth="1"/>
    <col min="5125" max="5125" width="10.6640625" style="1" customWidth="1"/>
    <col min="5126" max="5126" width="7.75" style="1" customWidth="1"/>
    <col min="5127" max="5127" width="11.9140625" style="1" customWidth="1"/>
    <col min="5128" max="5128" width="9.9140625" style="1" customWidth="1"/>
    <col min="5129" max="5129" width="9.58203125" style="1" customWidth="1"/>
    <col min="5130" max="5130" width="10.83203125" style="1" customWidth="1"/>
    <col min="5131" max="5131" width="12.33203125" style="1" bestFit="1" customWidth="1"/>
    <col min="5132" max="5376" width="8.1640625" style="1"/>
    <col min="5377" max="5377" width="2.83203125" style="1" customWidth="1"/>
    <col min="5378" max="5378" width="7.5" style="1" customWidth="1"/>
    <col min="5379" max="5379" width="12.9140625" style="1" customWidth="1"/>
    <col min="5380" max="5380" width="10.25" style="1" customWidth="1"/>
    <col min="5381" max="5381" width="10.6640625" style="1" customWidth="1"/>
    <col min="5382" max="5382" width="7.75" style="1" customWidth="1"/>
    <col min="5383" max="5383" width="11.9140625" style="1" customWidth="1"/>
    <col min="5384" max="5384" width="9.9140625" style="1" customWidth="1"/>
    <col min="5385" max="5385" width="9.58203125" style="1" customWidth="1"/>
    <col min="5386" max="5386" width="10.83203125" style="1" customWidth="1"/>
    <col min="5387" max="5387" width="12.33203125" style="1" bestFit="1" customWidth="1"/>
    <col min="5388" max="5632" width="8.1640625" style="1"/>
    <col min="5633" max="5633" width="2.83203125" style="1" customWidth="1"/>
    <col min="5634" max="5634" width="7.5" style="1" customWidth="1"/>
    <col min="5635" max="5635" width="12.9140625" style="1" customWidth="1"/>
    <col min="5636" max="5636" width="10.25" style="1" customWidth="1"/>
    <col min="5637" max="5637" width="10.6640625" style="1" customWidth="1"/>
    <col min="5638" max="5638" width="7.75" style="1" customWidth="1"/>
    <col min="5639" max="5639" width="11.9140625" style="1" customWidth="1"/>
    <col min="5640" max="5640" width="9.9140625" style="1" customWidth="1"/>
    <col min="5641" max="5641" width="9.58203125" style="1" customWidth="1"/>
    <col min="5642" max="5642" width="10.83203125" style="1" customWidth="1"/>
    <col min="5643" max="5643" width="12.33203125" style="1" bestFit="1" customWidth="1"/>
    <col min="5644" max="5888" width="8.1640625" style="1"/>
    <col min="5889" max="5889" width="2.83203125" style="1" customWidth="1"/>
    <col min="5890" max="5890" width="7.5" style="1" customWidth="1"/>
    <col min="5891" max="5891" width="12.9140625" style="1" customWidth="1"/>
    <col min="5892" max="5892" width="10.25" style="1" customWidth="1"/>
    <col min="5893" max="5893" width="10.6640625" style="1" customWidth="1"/>
    <col min="5894" max="5894" width="7.75" style="1" customWidth="1"/>
    <col min="5895" max="5895" width="11.9140625" style="1" customWidth="1"/>
    <col min="5896" max="5896" width="9.9140625" style="1" customWidth="1"/>
    <col min="5897" max="5897" width="9.58203125" style="1" customWidth="1"/>
    <col min="5898" max="5898" width="10.83203125" style="1" customWidth="1"/>
    <col min="5899" max="5899" width="12.33203125" style="1" bestFit="1" customWidth="1"/>
    <col min="5900" max="6144" width="8.1640625" style="1"/>
    <col min="6145" max="6145" width="2.83203125" style="1" customWidth="1"/>
    <col min="6146" max="6146" width="7.5" style="1" customWidth="1"/>
    <col min="6147" max="6147" width="12.9140625" style="1" customWidth="1"/>
    <col min="6148" max="6148" width="10.25" style="1" customWidth="1"/>
    <col min="6149" max="6149" width="10.6640625" style="1" customWidth="1"/>
    <col min="6150" max="6150" width="7.75" style="1" customWidth="1"/>
    <col min="6151" max="6151" width="11.9140625" style="1" customWidth="1"/>
    <col min="6152" max="6152" width="9.9140625" style="1" customWidth="1"/>
    <col min="6153" max="6153" width="9.58203125" style="1" customWidth="1"/>
    <col min="6154" max="6154" width="10.83203125" style="1" customWidth="1"/>
    <col min="6155" max="6155" width="12.33203125" style="1" bestFit="1" customWidth="1"/>
    <col min="6156" max="6400" width="8.1640625" style="1"/>
    <col min="6401" max="6401" width="2.83203125" style="1" customWidth="1"/>
    <col min="6402" max="6402" width="7.5" style="1" customWidth="1"/>
    <col min="6403" max="6403" width="12.9140625" style="1" customWidth="1"/>
    <col min="6404" max="6404" width="10.25" style="1" customWidth="1"/>
    <col min="6405" max="6405" width="10.6640625" style="1" customWidth="1"/>
    <col min="6406" max="6406" width="7.75" style="1" customWidth="1"/>
    <col min="6407" max="6407" width="11.9140625" style="1" customWidth="1"/>
    <col min="6408" max="6408" width="9.9140625" style="1" customWidth="1"/>
    <col min="6409" max="6409" width="9.58203125" style="1" customWidth="1"/>
    <col min="6410" max="6410" width="10.83203125" style="1" customWidth="1"/>
    <col min="6411" max="6411" width="12.33203125" style="1" bestFit="1" customWidth="1"/>
    <col min="6412" max="6656" width="8.1640625" style="1"/>
    <col min="6657" max="6657" width="2.83203125" style="1" customWidth="1"/>
    <col min="6658" max="6658" width="7.5" style="1" customWidth="1"/>
    <col min="6659" max="6659" width="12.9140625" style="1" customWidth="1"/>
    <col min="6660" max="6660" width="10.25" style="1" customWidth="1"/>
    <col min="6661" max="6661" width="10.6640625" style="1" customWidth="1"/>
    <col min="6662" max="6662" width="7.75" style="1" customWidth="1"/>
    <col min="6663" max="6663" width="11.9140625" style="1" customWidth="1"/>
    <col min="6664" max="6664" width="9.9140625" style="1" customWidth="1"/>
    <col min="6665" max="6665" width="9.58203125" style="1" customWidth="1"/>
    <col min="6666" max="6666" width="10.83203125" style="1" customWidth="1"/>
    <col min="6667" max="6667" width="12.33203125" style="1" bestFit="1" customWidth="1"/>
    <col min="6668" max="6912" width="8.1640625" style="1"/>
    <col min="6913" max="6913" width="2.83203125" style="1" customWidth="1"/>
    <col min="6914" max="6914" width="7.5" style="1" customWidth="1"/>
    <col min="6915" max="6915" width="12.9140625" style="1" customWidth="1"/>
    <col min="6916" max="6916" width="10.25" style="1" customWidth="1"/>
    <col min="6917" max="6917" width="10.6640625" style="1" customWidth="1"/>
    <col min="6918" max="6918" width="7.75" style="1" customWidth="1"/>
    <col min="6919" max="6919" width="11.9140625" style="1" customWidth="1"/>
    <col min="6920" max="6920" width="9.9140625" style="1" customWidth="1"/>
    <col min="6921" max="6921" width="9.58203125" style="1" customWidth="1"/>
    <col min="6922" max="6922" width="10.83203125" style="1" customWidth="1"/>
    <col min="6923" max="6923" width="12.33203125" style="1" bestFit="1" customWidth="1"/>
    <col min="6924" max="7168" width="8.1640625" style="1"/>
    <col min="7169" max="7169" width="2.83203125" style="1" customWidth="1"/>
    <col min="7170" max="7170" width="7.5" style="1" customWidth="1"/>
    <col min="7171" max="7171" width="12.9140625" style="1" customWidth="1"/>
    <col min="7172" max="7172" width="10.25" style="1" customWidth="1"/>
    <col min="7173" max="7173" width="10.6640625" style="1" customWidth="1"/>
    <col min="7174" max="7174" width="7.75" style="1" customWidth="1"/>
    <col min="7175" max="7175" width="11.9140625" style="1" customWidth="1"/>
    <col min="7176" max="7176" width="9.9140625" style="1" customWidth="1"/>
    <col min="7177" max="7177" width="9.58203125" style="1" customWidth="1"/>
    <col min="7178" max="7178" width="10.83203125" style="1" customWidth="1"/>
    <col min="7179" max="7179" width="12.33203125" style="1" bestFit="1" customWidth="1"/>
    <col min="7180" max="7424" width="8.1640625" style="1"/>
    <col min="7425" max="7425" width="2.83203125" style="1" customWidth="1"/>
    <col min="7426" max="7426" width="7.5" style="1" customWidth="1"/>
    <col min="7427" max="7427" width="12.9140625" style="1" customWidth="1"/>
    <col min="7428" max="7428" width="10.25" style="1" customWidth="1"/>
    <col min="7429" max="7429" width="10.6640625" style="1" customWidth="1"/>
    <col min="7430" max="7430" width="7.75" style="1" customWidth="1"/>
    <col min="7431" max="7431" width="11.9140625" style="1" customWidth="1"/>
    <col min="7432" max="7432" width="9.9140625" style="1" customWidth="1"/>
    <col min="7433" max="7433" width="9.58203125" style="1" customWidth="1"/>
    <col min="7434" max="7434" width="10.83203125" style="1" customWidth="1"/>
    <col min="7435" max="7435" width="12.33203125" style="1" bestFit="1" customWidth="1"/>
    <col min="7436" max="7680" width="8.1640625" style="1"/>
    <col min="7681" max="7681" width="2.83203125" style="1" customWidth="1"/>
    <col min="7682" max="7682" width="7.5" style="1" customWidth="1"/>
    <col min="7683" max="7683" width="12.9140625" style="1" customWidth="1"/>
    <col min="7684" max="7684" width="10.25" style="1" customWidth="1"/>
    <col min="7685" max="7685" width="10.6640625" style="1" customWidth="1"/>
    <col min="7686" max="7686" width="7.75" style="1" customWidth="1"/>
    <col min="7687" max="7687" width="11.9140625" style="1" customWidth="1"/>
    <col min="7688" max="7688" width="9.9140625" style="1" customWidth="1"/>
    <col min="7689" max="7689" width="9.58203125" style="1" customWidth="1"/>
    <col min="7690" max="7690" width="10.83203125" style="1" customWidth="1"/>
    <col min="7691" max="7691" width="12.33203125" style="1" bestFit="1" customWidth="1"/>
    <col min="7692" max="7936" width="8.1640625" style="1"/>
    <col min="7937" max="7937" width="2.83203125" style="1" customWidth="1"/>
    <col min="7938" max="7938" width="7.5" style="1" customWidth="1"/>
    <col min="7939" max="7939" width="12.9140625" style="1" customWidth="1"/>
    <col min="7940" max="7940" width="10.25" style="1" customWidth="1"/>
    <col min="7941" max="7941" width="10.6640625" style="1" customWidth="1"/>
    <col min="7942" max="7942" width="7.75" style="1" customWidth="1"/>
    <col min="7943" max="7943" width="11.9140625" style="1" customWidth="1"/>
    <col min="7944" max="7944" width="9.9140625" style="1" customWidth="1"/>
    <col min="7945" max="7945" width="9.58203125" style="1" customWidth="1"/>
    <col min="7946" max="7946" width="10.83203125" style="1" customWidth="1"/>
    <col min="7947" max="7947" width="12.33203125" style="1" bestFit="1" customWidth="1"/>
    <col min="7948" max="8192" width="8.1640625" style="1"/>
    <col min="8193" max="8193" width="2.83203125" style="1" customWidth="1"/>
    <col min="8194" max="8194" width="7.5" style="1" customWidth="1"/>
    <col min="8195" max="8195" width="12.9140625" style="1" customWidth="1"/>
    <col min="8196" max="8196" width="10.25" style="1" customWidth="1"/>
    <col min="8197" max="8197" width="10.6640625" style="1" customWidth="1"/>
    <col min="8198" max="8198" width="7.75" style="1" customWidth="1"/>
    <col min="8199" max="8199" width="11.9140625" style="1" customWidth="1"/>
    <col min="8200" max="8200" width="9.9140625" style="1" customWidth="1"/>
    <col min="8201" max="8201" width="9.58203125" style="1" customWidth="1"/>
    <col min="8202" max="8202" width="10.83203125" style="1" customWidth="1"/>
    <col min="8203" max="8203" width="12.33203125" style="1" bestFit="1" customWidth="1"/>
    <col min="8204" max="8448" width="8.1640625" style="1"/>
    <col min="8449" max="8449" width="2.83203125" style="1" customWidth="1"/>
    <col min="8450" max="8450" width="7.5" style="1" customWidth="1"/>
    <col min="8451" max="8451" width="12.9140625" style="1" customWidth="1"/>
    <col min="8452" max="8452" width="10.25" style="1" customWidth="1"/>
    <col min="8453" max="8453" width="10.6640625" style="1" customWidth="1"/>
    <col min="8454" max="8454" width="7.75" style="1" customWidth="1"/>
    <col min="8455" max="8455" width="11.9140625" style="1" customWidth="1"/>
    <col min="8456" max="8456" width="9.9140625" style="1" customWidth="1"/>
    <col min="8457" max="8457" width="9.58203125" style="1" customWidth="1"/>
    <col min="8458" max="8458" width="10.83203125" style="1" customWidth="1"/>
    <col min="8459" max="8459" width="12.33203125" style="1" bestFit="1" customWidth="1"/>
    <col min="8460" max="8704" width="8.1640625" style="1"/>
    <col min="8705" max="8705" width="2.83203125" style="1" customWidth="1"/>
    <col min="8706" max="8706" width="7.5" style="1" customWidth="1"/>
    <col min="8707" max="8707" width="12.9140625" style="1" customWidth="1"/>
    <col min="8708" max="8708" width="10.25" style="1" customWidth="1"/>
    <col min="8709" max="8709" width="10.6640625" style="1" customWidth="1"/>
    <col min="8710" max="8710" width="7.75" style="1" customWidth="1"/>
    <col min="8711" max="8711" width="11.9140625" style="1" customWidth="1"/>
    <col min="8712" max="8712" width="9.9140625" style="1" customWidth="1"/>
    <col min="8713" max="8713" width="9.58203125" style="1" customWidth="1"/>
    <col min="8714" max="8714" width="10.83203125" style="1" customWidth="1"/>
    <col min="8715" max="8715" width="12.33203125" style="1" bestFit="1" customWidth="1"/>
    <col min="8716" max="8960" width="8.1640625" style="1"/>
    <col min="8961" max="8961" width="2.83203125" style="1" customWidth="1"/>
    <col min="8962" max="8962" width="7.5" style="1" customWidth="1"/>
    <col min="8963" max="8963" width="12.9140625" style="1" customWidth="1"/>
    <col min="8964" max="8964" width="10.25" style="1" customWidth="1"/>
    <col min="8965" max="8965" width="10.6640625" style="1" customWidth="1"/>
    <col min="8966" max="8966" width="7.75" style="1" customWidth="1"/>
    <col min="8967" max="8967" width="11.9140625" style="1" customWidth="1"/>
    <col min="8968" max="8968" width="9.9140625" style="1" customWidth="1"/>
    <col min="8969" max="8969" width="9.58203125" style="1" customWidth="1"/>
    <col min="8970" max="8970" width="10.83203125" style="1" customWidth="1"/>
    <col min="8971" max="8971" width="12.33203125" style="1" bestFit="1" customWidth="1"/>
    <col min="8972" max="9216" width="8.1640625" style="1"/>
    <col min="9217" max="9217" width="2.83203125" style="1" customWidth="1"/>
    <col min="9218" max="9218" width="7.5" style="1" customWidth="1"/>
    <col min="9219" max="9219" width="12.9140625" style="1" customWidth="1"/>
    <col min="9220" max="9220" width="10.25" style="1" customWidth="1"/>
    <col min="9221" max="9221" width="10.6640625" style="1" customWidth="1"/>
    <col min="9222" max="9222" width="7.75" style="1" customWidth="1"/>
    <col min="9223" max="9223" width="11.9140625" style="1" customWidth="1"/>
    <col min="9224" max="9224" width="9.9140625" style="1" customWidth="1"/>
    <col min="9225" max="9225" width="9.58203125" style="1" customWidth="1"/>
    <col min="9226" max="9226" width="10.83203125" style="1" customWidth="1"/>
    <col min="9227" max="9227" width="12.33203125" style="1" bestFit="1" customWidth="1"/>
    <col min="9228" max="9472" width="8.1640625" style="1"/>
    <col min="9473" max="9473" width="2.83203125" style="1" customWidth="1"/>
    <col min="9474" max="9474" width="7.5" style="1" customWidth="1"/>
    <col min="9475" max="9475" width="12.9140625" style="1" customWidth="1"/>
    <col min="9476" max="9476" width="10.25" style="1" customWidth="1"/>
    <col min="9477" max="9477" width="10.6640625" style="1" customWidth="1"/>
    <col min="9478" max="9478" width="7.75" style="1" customWidth="1"/>
    <col min="9479" max="9479" width="11.9140625" style="1" customWidth="1"/>
    <col min="9480" max="9480" width="9.9140625" style="1" customWidth="1"/>
    <col min="9481" max="9481" width="9.58203125" style="1" customWidth="1"/>
    <col min="9482" max="9482" width="10.83203125" style="1" customWidth="1"/>
    <col min="9483" max="9483" width="12.33203125" style="1" bestFit="1" customWidth="1"/>
    <col min="9484" max="9728" width="8.1640625" style="1"/>
    <col min="9729" max="9729" width="2.83203125" style="1" customWidth="1"/>
    <col min="9730" max="9730" width="7.5" style="1" customWidth="1"/>
    <col min="9731" max="9731" width="12.9140625" style="1" customWidth="1"/>
    <col min="9732" max="9732" width="10.25" style="1" customWidth="1"/>
    <col min="9733" max="9733" width="10.6640625" style="1" customWidth="1"/>
    <col min="9734" max="9734" width="7.75" style="1" customWidth="1"/>
    <col min="9735" max="9735" width="11.9140625" style="1" customWidth="1"/>
    <col min="9736" max="9736" width="9.9140625" style="1" customWidth="1"/>
    <col min="9737" max="9737" width="9.58203125" style="1" customWidth="1"/>
    <col min="9738" max="9738" width="10.83203125" style="1" customWidth="1"/>
    <col min="9739" max="9739" width="12.33203125" style="1" bestFit="1" customWidth="1"/>
    <col min="9740" max="9984" width="8.1640625" style="1"/>
    <col min="9985" max="9985" width="2.83203125" style="1" customWidth="1"/>
    <col min="9986" max="9986" width="7.5" style="1" customWidth="1"/>
    <col min="9987" max="9987" width="12.9140625" style="1" customWidth="1"/>
    <col min="9988" max="9988" width="10.25" style="1" customWidth="1"/>
    <col min="9989" max="9989" width="10.6640625" style="1" customWidth="1"/>
    <col min="9990" max="9990" width="7.75" style="1" customWidth="1"/>
    <col min="9991" max="9991" width="11.9140625" style="1" customWidth="1"/>
    <col min="9992" max="9992" width="9.9140625" style="1" customWidth="1"/>
    <col min="9993" max="9993" width="9.58203125" style="1" customWidth="1"/>
    <col min="9994" max="9994" width="10.83203125" style="1" customWidth="1"/>
    <col min="9995" max="9995" width="12.33203125" style="1" bestFit="1" customWidth="1"/>
    <col min="9996" max="10240" width="8.1640625" style="1"/>
    <col min="10241" max="10241" width="2.83203125" style="1" customWidth="1"/>
    <col min="10242" max="10242" width="7.5" style="1" customWidth="1"/>
    <col min="10243" max="10243" width="12.9140625" style="1" customWidth="1"/>
    <col min="10244" max="10244" width="10.25" style="1" customWidth="1"/>
    <col min="10245" max="10245" width="10.6640625" style="1" customWidth="1"/>
    <col min="10246" max="10246" width="7.75" style="1" customWidth="1"/>
    <col min="10247" max="10247" width="11.9140625" style="1" customWidth="1"/>
    <col min="10248" max="10248" width="9.9140625" style="1" customWidth="1"/>
    <col min="10249" max="10249" width="9.58203125" style="1" customWidth="1"/>
    <col min="10250" max="10250" width="10.83203125" style="1" customWidth="1"/>
    <col min="10251" max="10251" width="12.33203125" style="1" bestFit="1" customWidth="1"/>
    <col min="10252" max="10496" width="8.1640625" style="1"/>
    <col min="10497" max="10497" width="2.83203125" style="1" customWidth="1"/>
    <col min="10498" max="10498" width="7.5" style="1" customWidth="1"/>
    <col min="10499" max="10499" width="12.9140625" style="1" customWidth="1"/>
    <col min="10500" max="10500" width="10.25" style="1" customWidth="1"/>
    <col min="10501" max="10501" width="10.6640625" style="1" customWidth="1"/>
    <col min="10502" max="10502" width="7.75" style="1" customWidth="1"/>
    <col min="10503" max="10503" width="11.9140625" style="1" customWidth="1"/>
    <col min="10504" max="10504" width="9.9140625" style="1" customWidth="1"/>
    <col min="10505" max="10505" width="9.58203125" style="1" customWidth="1"/>
    <col min="10506" max="10506" width="10.83203125" style="1" customWidth="1"/>
    <col min="10507" max="10507" width="12.33203125" style="1" bestFit="1" customWidth="1"/>
    <col min="10508" max="10752" width="8.1640625" style="1"/>
    <col min="10753" max="10753" width="2.83203125" style="1" customWidth="1"/>
    <col min="10754" max="10754" width="7.5" style="1" customWidth="1"/>
    <col min="10755" max="10755" width="12.9140625" style="1" customWidth="1"/>
    <col min="10756" max="10756" width="10.25" style="1" customWidth="1"/>
    <col min="10757" max="10757" width="10.6640625" style="1" customWidth="1"/>
    <col min="10758" max="10758" width="7.75" style="1" customWidth="1"/>
    <col min="10759" max="10759" width="11.9140625" style="1" customWidth="1"/>
    <col min="10760" max="10760" width="9.9140625" style="1" customWidth="1"/>
    <col min="10761" max="10761" width="9.58203125" style="1" customWidth="1"/>
    <col min="10762" max="10762" width="10.83203125" style="1" customWidth="1"/>
    <col min="10763" max="10763" width="12.33203125" style="1" bestFit="1" customWidth="1"/>
    <col min="10764" max="11008" width="8.1640625" style="1"/>
    <col min="11009" max="11009" width="2.83203125" style="1" customWidth="1"/>
    <col min="11010" max="11010" width="7.5" style="1" customWidth="1"/>
    <col min="11011" max="11011" width="12.9140625" style="1" customWidth="1"/>
    <col min="11012" max="11012" width="10.25" style="1" customWidth="1"/>
    <col min="11013" max="11013" width="10.6640625" style="1" customWidth="1"/>
    <col min="11014" max="11014" width="7.75" style="1" customWidth="1"/>
    <col min="11015" max="11015" width="11.9140625" style="1" customWidth="1"/>
    <col min="11016" max="11016" width="9.9140625" style="1" customWidth="1"/>
    <col min="11017" max="11017" width="9.58203125" style="1" customWidth="1"/>
    <col min="11018" max="11018" width="10.83203125" style="1" customWidth="1"/>
    <col min="11019" max="11019" width="12.33203125" style="1" bestFit="1" customWidth="1"/>
    <col min="11020" max="11264" width="8.1640625" style="1"/>
    <col min="11265" max="11265" width="2.83203125" style="1" customWidth="1"/>
    <col min="11266" max="11266" width="7.5" style="1" customWidth="1"/>
    <col min="11267" max="11267" width="12.9140625" style="1" customWidth="1"/>
    <col min="11268" max="11268" width="10.25" style="1" customWidth="1"/>
    <col min="11269" max="11269" width="10.6640625" style="1" customWidth="1"/>
    <col min="11270" max="11270" width="7.75" style="1" customWidth="1"/>
    <col min="11271" max="11271" width="11.9140625" style="1" customWidth="1"/>
    <col min="11272" max="11272" width="9.9140625" style="1" customWidth="1"/>
    <col min="11273" max="11273" width="9.58203125" style="1" customWidth="1"/>
    <col min="11274" max="11274" width="10.83203125" style="1" customWidth="1"/>
    <col min="11275" max="11275" width="12.33203125" style="1" bestFit="1" customWidth="1"/>
    <col min="11276" max="11520" width="8.1640625" style="1"/>
    <col min="11521" max="11521" width="2.83203125" style="1" customWidth="1"/>
    <col min="11522" max="11522" width="7.5" style="1" customWidth="1"/>
    <col min="11523" max="11523" width="12.9140625" style="1" customWidth="1"/>
    <col min="11524" max="11524" width="10.25" style="1" customWidth="1"/>
    <col min="11525" max="11525" width="10.6640625" style="1" customWidth="1"/>
    <col min="11526" max="11526" width="7.75" style="1" customWidth="1"/>
    <col min="11527" max="11527" width="11.9140625" style="1" customWidth="1"/>
    <col min="11528" max="11528" width="9.9140625" style="1" customWidth="1"/>
    <col min="11529" max="11529" width="9.58203125" style="1" customWidth="1"/>
    <col min="11530" max="11530" width="10.83203125" style="1" customWidth="1"/>
    <col min="11531" max="11531" width="12.33203125" style="1" bestFit="1" customWidth="1"/>
    <col min="11532" max="11776" width="8.1640625" style="1"/>
    <col min="11777" max="11777" width="2.83203125" style="1" customWidth="1"/>
    <col min="11778" max="11778" width="7.5" style="1" customWidth="1"/>
    <col min="11779" max="11779" width="12.9140625" style="1" customWidth="1"/>
    <col min="11780" max="11780" width="10.25" style="1" customWidth="1"/>
    <col min="11781" max="11781" width="10.6640625" style="1" customWidth="1"/>
    <col min="11782" max="11782" width="7.75" style="1" customWidth="1"/>
    <col min="11783" max="11783" width="11.9140625" style="1" customWidth="1"/>
    <col min="11784" max="11784" width="9.9140625" style="1" customWidth="1"/>
    <col min="11785" max="11785" width="9.58203125" style="1" customWidth="1"/>
    <col min="11786" max="11786" width="10.83203125" style="1" customWidth="1"/>
    <col min="11787" max="11787" width="12.33203125" style="1" bestFit="1" customWidth="1"/>
    <col min="11788" max="12032" width="8.1640625" style="1"/>
    <col min="12033" max="12033" width="2.83203125" style="1" customWidth="1"/>
    <col min="12034" max="12034" width="7.5" style="1" customWidth="1"/>
    <col min="12035" max="12035" width="12.9140625" style="1" customWidth="1"/>
    <col min="12036" max="12036" width="10.25" style="1" customWidth="1"/>
    <col min="12037" max="12037" width="10.6640625" style="1" customWidth="1"/>
    <col min="12038" max="12038" width="7.75" style="1" customWidth="1"/>
    <col min="12039" max="12039" width="11.9140625" style="1" customWidth="1"/>
    <col min="12040" max="12040" width="9.9140625" style="1" customWidth="1"/>
    <col min="12041" max="12041" width="9.58203125" style="1" customWidth="1"/>
    <col min="12042" max="12042" width="10.83203125" style="1" customWidth="1"/>
    <col min="12043" max="12043" width="12.33203125" style="1" bestFit="1" customWidth="1"/>
    <col min="12044" max="12288" width="8.1640625" style="1"/>
    <col min="12289" max="12289" width="2.83203125" style="1" customWidth="1"/>
    <col min="12290" max="12290" width="7.5" style="1" customWidth="1"/>
    <col min="12291" max="12291" width="12.9140625" style="1" customWidth="1"/>
    <col min="12292" max="12292" width="10.25" style="1" customWidth="1"/>
    <col min="12293" max="12293" width="10.6640625" style="1" customWidth="1"/>
    <col min="12294" max="12294" width="7.75" style="1" customWidth="1"/>
    <col min="12295" max="12295" width="11.9140625" style="1" customWidth="1"/>
    <col min="12296" max="12296" width="9.9140625" style="1" customWidth="1"/>
    <col min="12297" max="12297" width="9.58203125" style="1" customWidth="1"/>
    <col min="12298" max="12298" width="10.83203125" style="1" customWidth="1"/>
    <col min="12299" max="12299" width="12.33203125" style="1" bestFit="1" customWidth="1"/>
    <col min="12300" max="12544" width="8.1640625" style="1"/>
    <col min="12545" max="12545" width="2.83203125" style="1" customWidth="1"/>
    <col min="12546" max="12546" width="7.5" style="1" customWidth="1"/>
    <col min="12547" max="12547" width="12.9140625" style="1" customWidth="1"/>
    <col min="12548" max="12548" width="10.25" style="1" customWidth="1"/>
    <col min="12549" max="12549" width="10.6640625" style="1" customWidth="1"/>
    <col min="12550" max="12550" width="7.75" style="1" customWidth="1"/>
    <col min="12551" max="12551" width="11.9140625" style="1" customWidth="1"/>
    <col min="12552" max="12552" width="9.9140625" style="1" customWidth="1"/>
    <col min="12553" max="12553" width="9.58203125" style="1" customWidth="1"/>
    <col min="12554" max="12554" width="10.83203125" style="1" customWidth="1"/>
    <col min="12555" max="12555" width="12.33203125" style="1" bestFit="1" customWidth="1"/>
    <col min="12556" max="12800" width="8.1640625" style="1"/>
    <col min="12801" max="12801" width="2.83203125" style="1" customWidth="1"/>
    <col min="12802" max="12802" width="7.5" style="1" customWidth="1"/>
    <col min="12803" max="12803" width="12.9140625" style="1" customWidth="1"/>
    <col min="12804" max="12804" width="10.25" style="1" customWidth="1"/>
    <col min="12805" max="12805" width="10.6640625" style="1" customWidth="1"/>
    <col min="12806" max="12806" width="7.75" style="1" customWidth="1"/>
    <col min="12807" max="12807" width="11.9140625" style="1" customWidth="1"/>
    <col min="12808" max="12808" width="9.9140625" style="1" customWidth="1"/>
    <col min="12809" max="12809" width="9.58203125" style="1" customWidth="1"/>
    <col min="12810" max="12810" width="10.83203125" style="1" customWidth="1"/>
    <col min="12811" max="12811" width="12.33203125" style="1" bestFit="1" customWidth="1"/>
    <col min="12812" max="13056" width="8.1640625" style="1"/>
    <col min="13057" max="13057" width="2.83203125" style="1" customWidth="1"/>
    <col min="13058" max="13058" width="7.5" style="1" customWidth="1"/>
    <col min="13059" max="13059" width="12.9140625" style="1" customWidth="1"/>
    <col min="13060" max="13060" width="10.25" style="1" customWidth="1"/>
    <col min="13061" max="13061" width="10.6640625" style="1" customWidth="1"/>
    <col min="13062" max="13062" width="7.75" style="1" customWidth="1"/>
    <col min="13063" max="13063" width="11.9140625" style="1" customWidth="1"/>
    <col min="13064" max="13064" width="9.9140625" style="1" customWidth="1"/>
    <col min="13065" max="13065" width="9.58203125" style="1" customWidth="1"/>
    <col min="13066" max="13066" width="10.83203125" style="1" customWidth="1"/>
    <col min="13067" max="13067" width="12.33203125" style="1" bestFit="1" customWidth="1"/>
    <col min="13068" max="13312" width="8.1640625" style="1"/>
    <col min="13313" max="13313" width="2.83203125" style="1" customWidth="1"/>
    <col min="13314" max="13314" width="7.5" style="1" customWidth="1"/>
    <col min="13315" max="13315" width="12.9140625" style="1" customWidth="1"/>
    <col min="13316" max="13316" width="10.25" style="1" customWidth="1"/>
    <col min="13317" max="13317" width="10.6640625" style="1" customWidth="1"/>
    <col min="13318" max="13318" width="7.75" style="1" customWidth="1"/>
    <col min="13319" max="13319" width="11.9140625" style="1" customWidth="1"/>
    <col min="13320" max="13320" width="9.9140625" style="1" customWidth="1"/>
    <col min="13321" max="13321" width="9.58203125" style="1" customWidth="1"/>
    <col min="13322" max="13322" width="10.83203125" style="1" customWidth="1"/>
    <col min="13323" max="13323" width="12.33203125" style="1" bestFit="1" customWidth="1"/>
    <col min="13324" max="13568" width="8.1640625" style="1"/>
    <col min="13569" max="13569" width="2.83203125" style="1" customWidth="1"/>
    <col min="13570" max="13570" width="7.5" style="1" customWidth="1"/>
    <col min="13571" max="13571" width="12.9140625" style="1" customWidth="1"/>
    <col min="13572" max="13572" width="10.25" style="1" customWidth="1"/>
    <col min="13573" max="13573" width="10.6640625" style="1" customWidth="1"/>
    <col min="13574" max="13574" width="7.75" style="1" customWidth="1"/>
    <col min="13575" max="13575" width="11.9140625" style="1" customWidth="1"/>
    <col min="13576" max="13576" width="9.9140625" style="1" customWidth="1"/>
    <col min="13577" max="13577" width="9.58203125" style="1" customWidth="1"/>
    <col min="13578" max="13578" width="10.83203125" style="1" customWidth="1"/>
    <col min="13579" max="13579" width="12.33203125" style="1" bestFit="1" customWidth="1"/>
    <col min="13580" max="13824" width="8.1640625" style="1"/>
    <col min="13825" max="13825" width="2.83203125" style="1" customWidth="1"/>
    <col min="13826" max="13826" width="7.5" style="1" customWidth="1"/>
    <col min="13827" max="13827" width="12.9140625" style="1" customWidth="1"/>
    <col min="13828" max="13828" width="10.25" style="1" customWidth="1"/>
    <col min="13829" max="13829" width="10.6640625" style="1" customWidth="1"/>
    <col min="13830" max="13830" width="7.75" style="1" customWidth="1"/>
    <col min="13831" max="13831" width="11.9140625" style="1" customWidth="1"/>
    <col min="13832" max="13832" width="9.9140625" style="1" customWidth="1"/>
    <col min="13833" max="13833" width="9.58203125" style="1" customWidth="1"/>
    <col min="13834" max="13834" width="10.83203125" style="1" customWidth="1"/>
    <col min="13835" max="13835" width="12.33203125" style="1" bestFit="1" customWidth="1"/>
    <col min="13836" max="14080" width="8.1640625" style="1"/>
    <col min="14081" max="14081" width="2.83203125" style="1" customWidth="1"/>
    <col min="14082" max="14082" width="7.5" style="1" customWidth="1"/>
    <col min="14083" max="14083" width="12.9140625" style="1" customWidth="1"/>
    <col min="14084" max="14084" width="10.25" style="1" customWidth="1"/>
    <col min="14085" max="14085" width="10.6640625" style="1" customWidth="1"/>
    <col min="14086" max="14086" width="7.75" style="1" customWidth="1"/>
    <col min="14087" max="14087" width="11.9140625" style="1" customWidth="1"/>
    <col min="14088" max="14088" width="9.9140625" style="1" customWidth="1"/>
    <col min="14089" max="14089" width="9.58203125" style="1" customWidth="1"/>
    <col min="14090" max="14090" width="10.83203125" style="1" customWidth="1"/>
    <col min="14091" max="14091" width="12.33203125" style="1" bestFit="1" customWidth="1"/>
    <col min="14092" max="14336" width="8.1640625" style="1"/>
    <col min="14337" max="14337" width="2.83203125" style="1" customWidth="1"/>
    <col min="14338" max="14338" width="7.5" style="1" customWidth="1"/>
    <col min="14339" max="14339" width="12.9140625" style="1" customWidth="1"/>
    <col min="14340" max="14340" width="10.25" style="1" customWidth="1"/>
    <col min="14341" max="14341" width="10.6640625" style="1" customWidth="1"/>
    <col min="14342" max="14342" width="7.75" style="1" customWidth="1"/>
    <col min="14343" max="14343" width="11.9140625" style="1" customWidth="1"/>
    <col min="14344" max="14344" width="9.9140625" style="1" customWidth="1"/>
    <col min="14345" max="14345" width="9.58203125" style="1" customWidth="1"/>
    <col min="14346" max="14346" width="10.83203125" style="1" customWidth="1"/>
    <col min="14347" max="14347" width="12.33203125" style="1" bestFit="1" customWidth="1"/>
    <col min="14348" max="14592" width="8.1640625" style="1"/>
    <col min="14593" max="14593" width="2.83203125" style="1" customWidth="1"/>
    <col min="14594" max="14594" width="7.5" style="1" customWidth="1"/>
    <col min="14595" max="14595" width="12.9140625" style="1" customWidth="1"/>
    <col min="14596" max="14596" width="10.25" style="1" customWidth="1"/>
    <col min="14597" max="14597" width="10.6640625" style="1" customWidth="1"/>
    <col min="14598" max="14598" width="7.75" style="1" customWidth="1"/>
    <col min="14599" max="14599" width="11.9140625" style="1" customWidth="1"/>
    <col min="14600" max="14600" width="9.9140625" style="1" customWidth="1"/>
    <col min="14601" max="14601" width="9.58203125" style="1" customWidth="1"/>
    <col min="14602" max="14602" width="10.83203125" style="1" customWidth="1"/>
    <col min="14603" max="14603" width="12.33203125" style="1" bestFit="1" customWidth="1"/>
    <col min="14604" max="14848" width="8.1640625" style="1"/>
    <col min="14849" max="14849" width="2.83203125" style="1" customWidth="1"/>
    <col min="14850" max="14850" width="7.5" style="1" customWidth="1"/>
    <col min="14851" max="14851" width="12.9140625" style="1" customWidth="1"/>
    <col min="14852" max="14852" width="10.25" style="1" customWidth="1"/>
    <col min="14853" max="14853" width="10.6640625" style="1" customWidth="1"/>
    <col min="14854" max="14854" width="7.75" style="1" customWidth="1"/>
    <col min="14855" max="14855" width="11.9140625" style="1" customWidth="1"/>
    <col min="14856" max="14856" width="9.9140625" style="1" customWidth="1"/>
    <col min="14857" max="14857" width="9.58203125" style="1" customWidth="1"/>
    <col min="14858" max="14858" width="10.83203125" style="1" customWidth="1"/>
    <col min="14859" max="14859" width="12.33203125" style="1" bestFit="1" customWidth="1"/>
    <col min="14860" max="15104" width="8.1640625" style="1"/>
    <col min="15105" max="15105" width="2.83203125" style="1" customWidth="1"/>
    <col min="15106" max="15106" width="7.5" style="1" customWidth="1"/>
    <col min="15107" max="15107" width="12.9140625" style="1" customWidth="1"/>
    <col min="15108" max="15108" width="10.25" style="1" customWidth="1"/>
    <col min="15109" max="15109" width="10.6640625" style="1" customWidth="1"/>
    <col min="15110" max="15110" width="7.75" style="1" customWidth="1"/>
    <col min="15111" max="15111" width="11.9140625" style="1" customWidth="1"/>
    <col min="15112" max="15112" width="9.9140625" style="1" customWidth="1"/>
    <col min="15113" max="15113" width="9.58203125" style="1" customWidth="1"/>
    <col min="15114" max="15114" width="10.83203125" style="1" customWidth="1"/>
    <col min="15115" max="15115" width="12.33203125" style="1" bestFit="1" customWidth="1"/>
    <col min="15116" max="15360" width="8.1640625" style="1"/>
    <col min="15361" max="15361" width="2.83203125" style="1" customWidth="1"/>
    <col min="15362" max="15362" width="7.5" style="1" customWidth="1"/>
    <col min="15363" max="15363" width="12.9140625" style="1" customWidth="1"/>
    <col min="15364" max="15364" width="10.25" style="1" customWidth="1"/>
    <col min="15365" max="15365" width="10.6640625" style="1" customWidth="1"/>
    <col min="15366" max="15366" width="7.75" style="1" customWidth="1"/>
    <col min="15367" max="15367" width="11.9140625" style="1" customWidth="1"/>
    <col min="15368" max="15368" width="9.9140625" style="1" customWidth="1"/>
    <col min="15369" max="15369" width="9.58203125" style="1" customWidth="1"/>
    <col min="15370" max="15370" width="10.83203125" style="1" customWidth="1"/>
    <col min="15371" max="15371" width="12.33203125" style="1" bestFit="1" customWidth="1"/>
    <col min="15372" max="15616" width="8.1640625" style="1"/>
    <col min="15617" max="15617" width="2.83203125" style="1" customWidth="1"/>
    <col min="15618" max="15618" width="7.5" style="1" customWidth="1"/>
    <col min="15619" max="15619" width="12.9140625" style="1" customWidth="1"/>
    <col min="15620" max="15620" width="10.25" style="1" customWidth="1"/>
    <col min="15621" max="15621" width="10.6640625" style="1" customWidth="1"/>
    <col min="15622" max="15622" width="7.75" style="1" customWidth="1"/>
    <col min="15623" max="15623" width="11.9140625" style="1" customWidth="1"/>
    <col min="15624" max="15624" width="9.9140625" style="1" customWidth="1"/>
    <col min="15625" max="15625" width="9.58203125" style="1" customWidth="1"/>
    <col min="15626" max="15626" width="10.83203125" style="1" customWidth="1"/>
    <col min="15627" max="15627" width="12.33203125" style="1" bestFit="1" customWidth="1"/>
    <col min="15628" max="15872" width="8.1640625" style="1"/>
    <col min="15873" max="15873" width="2.83203125" style="1" customWidth="1"/>
    <col min="15874" max="15874" width="7.5" style="1" customWidth="1"/>
    <col min="15875" max="15875" width="12.9140625" style="1" customWidth="1"/>
    <col min="15876" max="15876" width="10.25" style="1" customWidth="1"/>
    <col min="15877" max="15877" width="10.6640625" style="1" customWidth="1"/>
    <col min="15878" max="15878" width="7.75" style="1" customWidth="1"/>
    <col min="15879" max="15879" width="11.9140625" style="1" customWidth="1"/>
    <col min="15880" max="15880" width="9.9140625" style="1" customWidth="1"/>
    <col min="15881" max="15881" width="9.58203125" style="1" customWidth="1"/>
    <col min="15882" max="15882" width="10.83203125" style="1" customWidth="1"/>
    <col min="15883" max="15883" width="12.33203125" style="1" bestFit="1" customWidth="1"/>
    <col min="15884" max="16128" width="8.1640625" style="1"/>
    <col min="16129" max="16129" width="2.83203125" style="1" customWidth="1"/>
    <col min="16130" max="16130" width="7.5" style="1" customWidth="1"/>
    <col min="16131" max="16131" width="12.9140625" style="1" customWidth="1"/>
    <col min="16132" max="16132" width="10.25" style="1" customWidth="1"/>
    <col min="16133" max="16133" width="10.6640625" style="1" customWidth="1"/>
    <col min="16134" max="16134" width="7.75" style="1" customWidth="1"/>
    <col min="16135" max="16135" width="11.9140625" style="1" customWidth="1"/>
    <col min="16136" max="16136" width="9.9140625" style="1" customWidth="1"/>
    <col min="16137" max="16137" width="9.58203125" style="1" customWidth="1"/>
    <col min="16138" max="16138" width="10.83203125" style="1" customWidth="1"/>
    <col min="16139" max="16139" width="12.33203125" style="1" bestFit="1" customWidth="1"/>
    <col min="16140" max="16384" width="8.1640625" style="1"/>
  </cols>
  <sheetData>
    <row r="1" spans="2:9" ht="13.5" thickBot="1" x14ac:dyDescent="0.6">
      <c r="I1" s="54" t="s">
        <v>58</v>
      </c>
    </row>
    <row r="2" spans="2:9" ht="28.25" customHeight="1" x14ac:dyDescent="0.55000000000000004">
      <c r="B2" s="55" t="s">
        <v>40</v>
      </c>
      <c r="C2" s="56"/>
      <c r="D2" s="56"/>
      <c r="E2" s="56"/>
      <c r="F2" s="56"/>
      <c r="G2" s="56"/>
      <c r="H2" s="56"/>
      <c r="I2" s="57"/>
    </row>
    <row r="3" spans="2:9" ht="13.25" customHeight="1" x14ac:dyDescent="0.55000000000000004">
      <c r="B3" s="28"/>
      <c r="C3" s="29"/>
      <c r="D3" s="30"/>
      <c r="E3" s="30"/>
      <c r="F3" s="30"/>
      <c r="G3" s="30"/>
      <c r="H3" s="30"/>
      <c r="I3" s="52"/>
    </row>
    <row r="4" spans="2:9" ht="13.25" customHeight="1" x14ac:dyDescent="0.55000000000000004">
      <c r="B4" s="28" t="s">
        <v>56</v>
      </c>
      <c r="C4" s="29"/>
      <c r="D4" s="30"/>
      <c r="E4" s="30"/>
      <c r="F4" s="30"/>
      <c r="G4" s="30"/>
      <c r="H4" s="30"/>
      <c r="I4" s="31"/>
    </row>
    <row r="5" spans="2:9" x14ac:dyDescent="0.55000000000000004">
      <c r="B5" s="28"/>
      <c r="C5" s="29" t="s">
        <v>0</v>
      </c>
      <c r="D5" s="32"/>
      <c r="E5" s="29"/>
      <c r="F5" s="29"/>
      <c r="G5" s="29"/>
      <c r="H5" s="29"/>
      <c r="I5" s="31"/>
    </row>
    <row r="6" spans="2:9" x14ac:dyDescent="0.55000000000000004">
      <c r="B6" s="28" t="s">
        <v>1</v>
      </c>
      <c r="C6" s="29"/>
      <c r="D6" s="29"/>
      <c r="E6" s="29"/>
      <c r="F6" s="29"/>
      <c r="G6" s="29"/>
      <c r="H6" s="29"/>
      <c r="I6" s="31"/>
    </row>
    <row r="7" spans="2:9" x14ac:dyDescent="0.55000000000000004">
      <c r="B7" s="1" t="s">
        <v>57</v>
      </c>
      <c r="C7" s="29"/>
      <c r="D7" s="29"/>
      <c r="E7" s="29"/>
      <c r="F7" s="29"/>
      <c r="G7" s="29"/>
      <c r="H7" s="29"/>
      <c r="I7" s="31"/>
    </row>
    <row r="8" spans="2:9" x14ac:dyDescent="0.55000000000000004">
      <c r="B8" s="28"/>
      <c r="C8" s="29"/>
      <c r="D8" s="29"/>
      <c r="E8" s="29"/>
      <c r="F8" s="29"/>
      <c r="G8" s="29"/>
      <c r="H8" s="29"/>
      <c r="I8" s="31"/>
    </row>
    <row r="9" spans="2:9" x14ac:dyDescent="0.55000000000000004">
      <c r="B9" s="28"/>
      <c r="C9" s="29"/>
      <c r="D9" s="29"/>
      <c r="E9" s="29"/>
      <c r="F9" s="29"/>
      <c r="G9" s="29"/>
      <c r="H9" s="29"/>
      <c r="I9" s="31"/>
    </row>
    <row r="10" spans="2:9" x14ac:dyDescent="0.55000000000000004">
      <c r="B10" s="28"/>
      <c r="C10" s="29"/>
      <c r="D10" s="29"/>
      <c r="E10" s="29"/>
      <c r="F10" s="29"/>
      <c r="G10" s="29"/>
      <c r="H10" s="29"/>
      <c r="I10" s="31"/>
    </row>
    <row r="11" spans="2:9" x14ac:dyDescent="0.55000000000000004">
      <c r="B11" s="28"/>
      <c r="C11" s="29"/>
      <c r="D11" s="29"/>
      <c r="E11" s="29"/>
      <c r="F11" s="29"/>
      <c r="G11" s="29"/>
      <c r="H11" s="29"/>
      <c r="I11" s="31"/>
    </row>
    <row r="12" spans="2:9" x14ac:dyDescent="0.55000000000000004">
      <c r="B12" s="28"/>
      <c r="C12" s="29"/>
      <c r="D12" s="29"/>
      <c r="E12" s="29"/>
      <c r="F12" s="29"/>
      <c r="G12" s="29"/>
      <c r="H12" s="29"/>
      <c r="I12" s="31"/>
    </row>
    <row r="13" spans="2:9" x14ac:dyDescent="0.55000000000000004">
      <c r="B13" s="28"/>
      <c r="C13" s="29"/>
      <c r="D13" s="29"/>
      <c r="E13" s="29"/>
      <c r="F13" s="29"/>
      <c r="G13" s="29"/>
      <c r="H13" s="29"/>
      <c r="I13" s="31"/>
    </row>
    <row r="14" spans="2:9" x14ac:dyDescent="0.55000000000000004">
      <c r="B14" s="28"/>
      <c r="C14" s="29"/>
      <c r="D14" s="29"/>
      <c r="E14" s="29"/>
      <c r="F14" s="29"/>
      <c r="G14" s="29"/>
      <c r="H14" s="29"/>
      <c r="I14" s="31"/>
    </row>
    <row r="15" spans="2:9" x14ac:dyDescent="0.55000000000000004">
      <c r="B15" s="28"/>
      <c r="C15" s="29"/>
      <c r="D15" s="29"/>
      <c r="E15" s="29"/>
      <c r="F15" s="29"/>
      <c r="G15" s="29"/>
      <c r="H15" s="29"/>
      <c r="I15" s="31"/>
    </row>
    <row r="16" spans="2:9" x14ac:dyDescent="0.55000000000000004">
      <c r="B16" s="28"/>
      <c r="C16" s="29"/>
      <c r="D16" s="29"/>
      <c r="E16" s="29"/>
      <c r="F16" s="29"/>
      <c r="G16" s="29"/>
      <c r="H16" s="29"/>
      <c r="I16" s="31"/>
    </row>
    <row r="17" spans="2:9" x14ac:dyDescent="0.55000000000000004">
      <c r="B17" s="28"/>
      <c r="C17" s="29"/>
      <c r="D17" s="29"/>
      <c r="E17" s="29"/>
      <c r="F17" s="29"/>
      <c r="G17" s="29"/>
      <c r="H17" s="29"/>
      <c r="I17" s="31"/>
    </row>
    <row r="18" spans="2:9" x14ac:dyDescent="0.55000000000000004">
      <c r="B18" s="28"/>
      <c r="C18" s="29"/>
      <c r="D18" s="29"/>
      <c r="E18" s="29"/>
      <c r="F18" s="29"/>
      <c r="G18" s="29"/>
      <c r="H18" s="29"/>
      <c r="I18" s="31"/>
    </row>
    <row r="19" spans="2:9" x14ac:dyDescent="0.55000000000000004">
      <c r="B19" s="28"/>
      <c r="C19" s="29"/>
      <c r="D19" s="29"/>
      <c r="E19" s="29"/>
      <c r="F19" s="29"/>
      <c r="G19" s="29"/>
      <c r="H19" s="29"/>
      <c r="I19" s="31"/>
    </row>
    <row r="20" spans="2:9" x14ac:dyDescent="0.55000000000000004">
      <c r="B20" s="28"/>
      <c r="C20" s="29"/>
      <c r="D20" s="29"/>
      <c r="E20" s="29"/>
      <c r="F20" s="29"/>
      <c r="G20" s="29"/>
      <c r="H20" s="29"/>
      <c r="I20" s="31"/>
    </row>
    <row r="21" spans="2:9" x14ac:dyDescent="0.55000000000000004">
      <c r="B21" s="28"/>
      <c r="C21" s="29"/>
      <c r="D21" s="29"/>
      <c r="E21" s="29"/>
      <c r="F21" s="29"/>
      <c r="G21" s="29"/>
      <c r="H21" s="29"/>
      <c r="I21" s="31"/>
    </row>
    <row r="22" spans="2:9" x14ac:dyDescent="0.55000000000000004">
      <c r="B22" s="28"/>
      <c r="C22" s="29"/>
      <c r="D22" s="29"/>
      <c r="E22" s="29"/>
      <c r="F22" s="29"/>
      <c r="G22" s="29"/>
      <c r="H22" s="29"/>
      <c r="I22" s="31"/>
    </row>
    <row r="23" spans="2:9" x14ac:dyDescent="0.55000000000000004">
      <c r="B23" s="28"/>
      <c r="C23" s="29"/>
      <c r="D23" s="29"/>
      <c r="E23" s="29"/>
      <c r="F23" s="29"/>
      <c r="G23" s="29"/>
      <c r="H23" s="29"/>
      <c r="I23" s="31"/>
    </row>
    <row r="24" spans="2:9" x14ac:dyDescent="0.55000000000000004">
      <c r="B24" s="28"/>
      <c r="C24" s="29"/>
      <c r="D24" s="29"/>
      <c r="E24" s="29"/>
      <c r="F24" s="29"/>
      <c r="G24" s="29"/>
      <c r="H24" s="29"/>
      <c r="I24" s="31"/>
    </row>
    <row r="25" spans="2:9" ht="10.75" customHeight="1" thickBot="1" x14ac:dyDescent="0.6">
      <c r="B25" s="28"/>
      <c r="C25" s="29"/>
      <c r="D25" s="29"/>
      <c r="E25" s="29"/>
      <c r="F25" s="29"/>
      <c r="G25" s="29"/>
      <c r="H25" s="29"/>
      <c r="I25" s="31"/>
    </row>
    <row r="26" spans="2:9" s="7" customFormat="1" ht="25.75" customHeight="1" thickTop="1" thickBot="1" x14ac:dyDescent="0.6">
      <c r="B26" s="33"/>
      <c r="C26" s="4" t="s">
        <v>2</v>
      </c>
      <c r="D26" s="27" t="s">
        <v>35</v>
      </c>
      <c r="E26" s="58" t="s">
        <v>3</v>
      </c>
      <c r="F26" s="59"/>
      <c r="G26" s="6">
        <f>E30*F30+E31*F31+E32*F32+E33*F33+E34*F34+E35*F35+E36*F36+E37*F37+E38*F38+E39*F39+E40*F40+E41*F41+E42*F42</f>
        <v>1650</v>
      </c>
      <c r="H26" s="34"/>
      <c r="I26" s="35"/>
    </row>
    <row r="27" spans="2:9" s="7" customFormat="1" ht="10.5" customHeight="1" thickTop="1" x14ac:dyDescent="0.55000000000000004">
      <c r="B27" s="33"/>
      <c r="C27" s="34"/>
      <c r="D27" s="34"/>
      <c r="E27" s="34"/>
      <c r="F27" s="34"/>
      <c r="G27" s="34"/>
      <c r="H27" s="34"/>
      <c r="I27" s="35"/>
    </row>
    <row r="28" spans="2:9" s="7" customFormat="1" x14ac:dyDescent="0.55000000000000004">
      <c r="B28" s="33"/>
      <c r="C28" s="34"/>
      <c r="D28" s="38" t="s">
        <v>41</v>
      </c>
      <c r="E28" s="34"/>
      <c r="F28" s="34"/>
      <c r="G28" s="34"/>
      <c r="H28" s="34"/>
      <c r="I28" s="35"/>
    </row>
    <row r="29" spans="2:9" s="8" customFormat="1" ht="40.75" customHeight="1" x14ac:dyDescent="0.55000000000000004">
      <c r="B29" s="39"/>
      <c r="C29" s="9"/>
      <c r="D29" s="10" t="s">
        <v>6</v>
      </c>
      <c r="E29" s="11" t="s">
        <v>7</v>
      </c>
      <c r="F29" s="9" t="s">
        <v>8</v>
      </c>
      <c r="G29" s="11" t="s">
        <v>9</v>
      </c>
      <c r="H29" s="36"/>
      <c r="I29" s="40"/>
    </row>
    <row r="30" spans="2:9" s="7" customFormat="1" x14ac:dyDescent="0.55000000000000004">
      <c r="B30" s="33"/>
      <c r="C30" s="12" t="s">
        <v>4</v>
      </c>
      <c r="D30" s="15">
        <v>129.19999999999999</v>
      </c>
      <c r="E30" s="16">
        <v>1650</v>
      </c>
      <c r="F30" s="16">
        <v>1</v>
      </c>
      <c r="G30" s="16">
        <f>(117.06-D30)*E30*F30</f>
        <v>-20030.999999999978</v>
      </c>
      <c r="H30" s="34"/>
      <c r="I30" s="35"/>
    </row>
    <row r="31" spans="2:9" s="7" customFormat="1" ht="18.649999999999999" customHeight="1" x14ac:dyDescent="0.55000000000000004">
      <c r="B31" s="33"/>
      <c r="C31" s="12" t="s">
        <v>11</v>
      </c>
      <c r="D31" s="49"/>
      <c r="E31" s="14"/>
      <c r="F31" s="14"/>
      <c r="G31" s="12">
        <f>(117.06-D31)*E31*F31</f>
        <v>0</v>
      </c>
      <c r="H31" s="34"/>
      <c r="I31" s="35"/>
    </row>
    <row r="32" spans="2:9" s="7" customFormat="1" ht="18.649999999999999" customHeight="1" x14ac:dyDescent="0.55000000000000004">
      <c r="B32" s="33"/>
      <c r="C32" s="12" t="s">
        <v>12</v>
      </c>
      <c r="D32" s="13"/>
      <c r="E32" s="14"/>
      <c r="F32" s="14"/>
      <c r="G32" s="12">
        <f t="shared" ref="G32:G42" si="0">(117.06-D32)*E32*F32</f>
        <v>0</v>
      </c>
      <c r="H32" s="34"/>
      <c r="I32" s="35"/>
    </row>
    <row r="33" spans="2:9" s="7" customFormat="1" ht="18.649999999999999" customHeight="1" x14ac:dyDescent="0.55000000000000004">
      <c r="B33" s="33"/>
      <c r="C33" s="12" t="s">
        <v>13</v>
      </c>
      <c r="D33" s="13"/>
      <c r="E33" s="14"/>
      <c r="F33" s="14"/>
      <c r="G33" s="12">
        <f t="shared" si="0"/>
        <v>0</v>
      </c>
      <c r="H33" s="34"/>
      <c r="I33" s="35"/>
    </row>
    <row r="34" spans="2:9" s="7" customFormat="1" ht="18.649999999999999" customHeight="1" x14ac:dyDescent="0.55000000000000004">
      <c r="B34" s="33"/>
      <c r="C34" s="12" t="s">
        <v>14</v>
      </c>
      <c r="D34" s="13"/>
      <c r="E34" s="14"/>
      <c r="F34" s="14"/>
      <c r="G34" s="12">
        <f t="shared" si="0"/>
        <v>0</v>
      </c>
      <c r="H34" s="34"/>
      <c r="I34" s="35"/>
    </row>
    <row r="35" spans="2:9" s="7" customFormat="1" ht="18.649999999999999" customHeight="1" x14ac:dyDescent="0.55000000000000004">
      <c r="B35" s="33"/>
      <c r="C35" s="12" t="s">
        <v>15</v>
      </c>
      <c r="D35" s="13"/>
      <c r="E35" s="14"/>
      <c r="F35" s="14"/>
      <c r="G35" s="12">
        <f t="shared" si="0"/>
        <v>0</v>
      </c>
      <c r="H35" s="34"/>
      <c r="I35" s="35"/>
    </row>
    <row r="36" spans="2:9" s="7" customFormat="1" ht="18.649999999999999" customHeight="1" x14ac:dyDescent="0.55000000000000004">
      <c r="B36" s="33"/>
      <c r="C36" s="12" t="s">
        <v>16</v>
      </c>
      <c r="D36" s="13"/>
      <c r="E36" s="14"/>
      <c r="F36" s="14"/>
      <c r="G36" s="12">
        <f t="shared" si="0"/>
        <v>0</v>
      </c>
      <c r="H36" s="34"/>
      <c r="I36" s="35"/>
    </row>
    <row r="37" spans="2:9" s="7" customFormat="1" ht="18.649999999999999" customHeight="1" x14ac:dyDescent="0.55000000000000004">
      <c r="B37" s="33"/>
      <c r="C37" s="12" t="s">
        <v>17</v>
      </c>
      <c r="D37" s="13"/>
      <c r="E37" s="14"/>
      <c r="F37" s="14"/>
      <c r="G37" s="12">
        <f t="shared" si="0"/>
        <v>0</v>
      </c>
      <c r="H37" s="34"/>
      <c r="I37" s="35"/>
    </row>
    <row r="38" spans="2:9" s="7" customFormat="1" ht="18.649999999999999" customHeight="1" x14ac:dyDescent="0.55000000000000004">
      <c r="B38" s="33"/>
      <c r="C38" s="12" t="s">
        <v>18</v>
      </c>
      <c r="D38" s="13"/>
      <c r="E38" s="14"/>
      <c r="F38" s="14"/>
      <c r="G38" s="12">
        <f t="shared" si="0"/>
        <v>0</v>
      </c>
      <c r="H38" s="34"/>
      <c r="I38" s="35"/>
    </row>
    <row r="39" spans="2:9" s="7" customFormat="1" ht="18.649999999999999" customHeight="1" x14ac:dyDescent="0.55000000000000004">
      <c r="B39" s="33"/>
      <c r="C39" s="12" t="s">
        <v>19</v>
      </c>
      <c r="D39" s="13"/>
      <c r="E39" s="14"/>
      <c r="F39" s="14"/>
      <c r="G39" s="12">
        <f t="shared" si="0"/>
        <v>0</v>
      </c>
      <c r="H39" s="34"/>
      <c r="I39" s="35"/>
    </row>
    <row r="40" spans="2:9" s="7" customFormat="1" ht="18.649999999999999" customHeight="1" x14ac:dyDescent="0.55000000000000004">
      <c r="B40" s="33"/>
      <c r="C40" s="12" t="s">
        <v>20</v>
      </c>
      <c r="D40" s="13"/>
      <c r="E40" s="14"/>
      <c r="F40" s="14"/>
      <c r="G40" s="12">
        <f t="shared" si="0"/>
        <v>0</v>
      </c>
      <c r="H40" s="34"/>
      <c r="I40" s="35"/>
    </row>
    <row r="41" spans="2:9" s="7" customFormat="1" ht="18.649999999999999" customHeight="1" x14ac:dyDescent="0.55000000000000004">
      <c r="B41" s="33"/>
      <c r="C41" s="12" t="s">
        <v>21</v>
      </c>
      <c r="D41" s="13"/>
      <c r="E41" s="14"/>
      <c r="F41" s="14"/>
      <c r="G41" s="12">
        <f t="shared" si="0"/>
        <v>0</v>
      </c>
      <c r="H41" s="34"/>
      <c r="I41" s="35"/>
    </row>
    <row r="42" spans="2:9" s="7" customFormat="1" ht="18.649999999999999" customHeight="1" x14ac:dyDescent="0.55000000000000004">
      <c r="B42" s="33"/>
      <c r="C42" s="12" t="s">
        <v>22</v>
      </c>
      <c r="D42" s="13"/>
      <c r="E42" s="14"/>
      <c r="F42" s="14"/>
      <c r="G42" s="12">
        <f t="shared" si="0"/>
        <v>0</v>
      </c>
      <c r="H42" s="34"/>
      <c r="I42" s="35"/>
    </row>
    <row r="43" spans="2:9" s="7" customFormat="1" ht="18.649999999999999" customHeight="1" x14ac:dyDescent="0.55000000000000004">
      <c r="B43" s="33"/>
      <c r="C43" s="17" t="s">
        <v>23</v>
      </c>
      <c r="D43" s="18"/>
      <c r="E43" s="18"/>
      <c r="F43" s="19"/>
      <c r="G43" s="12">
        <f>IF(G26&lt;=1650,0,SUM(G30:G42))</f>
        <v>0</v>
      </c>
      <c r="H43" s="34"/>
      <c r="I43" s="35"/>
    </row>
    <row r="44" spans="2:9" s="7" customFormat="1" ht="18.649999999999999" customHeight="1" x14ac:dyDescent="0.55000000000000004">
      <c r="B44" s="33"/>
      <c r="C44" s="17" t="s">
        <v>24</v>
      </c>
      <c r="D44" s="18"/>
      <c r="E44" s="18"/>
      <c r="F44" s="19"/>
      <c r="G44" s="20">
        <f>ROUND(G43/G26,1)</f>
        <v>0</v>
      </c>
      <c r="H44" s="34"/>
      <c r="I44" s="35"/>
    </row>
    <row r="45" spans="2:9" s="7" customFormat="1" ht="18.649999999999999" customHeight="1" x14ac:dyDescent="0.55000000000000004">
      <c r="B45" s="33"/>
      <c r="C45" s="17" t="s">
        <v>25</v>
      </c>
      <c r="D45" s="18"/>
      <c r="E45" s="18"/>
      <c r="F45" s="19"/>
      <c r="G45" s="12">
        <f>IF(G26&lt;=1650,0,ROUND((((228.2/2)+G44)/228.2)*G26,0))</f>
        <v>0</v>
      </c>
      <c r="H45" s="34"/>
      <c r="I45" s="35"/>
    </row>
    <row r="46" spans="2:9" s="7" customFormat="1" ht="18.649999999999999" customHeight="1" x14ac:dyDescent="0.55000000000000004">
      <c r="B46" s="33"/>
      <c r="C46" s="17" t="s">
        <v>26</v>
      </c>
      <c r="D46" s="18"/>
      <c r="E46" s="18"/>
      <c r="F46" s="19"/>
      <c r="G46" s="12">
        <f>IF(G26&lt;=1650,0,ROUND((((228.2/2)-G44)/228.2)*G26,0))</f>
        <v>0</v>
      </c>
      <c r="H46" s="34"/>
      <c r="I46" s="35"/>
    </row>
    <row r="47" spans="2:9" s="7" customFormat="1" ht="10.5" customHeight="1" x14ac:dyDescent="0.55000000000000004">
      <c r="B47" s="33"/>
      <c r="C47" s="34"/>
      <c r="D47" s="34"/>
      <c r="E47" s="34"/>
      <c r="F47" s="34"/>
      <c r="G47" s="34"/>
      <c r="H47" s="34"/>
      <c r="I47" s="35"/>
    </row>
    <row r="48" spans="2:9" ht="18.649999999999999" customHeight="1" x14ac:dyDescent="0.55000000000000004">
      <c r="B48" s="28"/>
      <c r="C48" s="21" t="s">
        <v>27</v>
      </c>
      <c r="D48" s="22"/>
      <c r="E48" s="22"/>
      <c r="F48" s="23"/>
      <c r="G48" s="24">
        <f>IF(G26&lt;=1650,0,ROUND((G45-G46)/G26,3))</f>
        <v>0</v>
      </c>
      <c r="H48" s="29"/>
      <c r="I48" s="31"/>
    </row>
    <row r="49" spans="2:9" ht="10.5" customHeight="1" thickBot="1" x14ac:dyDescent="0.6">
      <c r="B49" s="28"/>
      <c r="C49" s="29"/>
      <c r="D49" s="29"/>
      <c r="E49" s="29"/>
      <c r="F49" s="29"/>
      <c r="G49" s="29"/>
      <c r="H49" s="29"/>
      <c r="I49" s="31"/>
    </row>
    <row r="50" spans="2:9" ht="29" customHeight="1" thickTop="1" thickBot="1" x14ac:dyDescent="0.6">
      <c r="B50" s="28"/>
      <c r="C50" s="60" t="s">
        <v>28</v>
      </c>
      <c r="D50" s="61"/>
      <c r="E50" s="25"/>
      <c r="F50" s="25"/>
      <c r="G50" s="26" t="str">
        <f>IF(G26&lt;=1650," ",IF(G48&gt;0.1,"×",IF(G48&lt;(-0.1),"×","○")))</f>
        <v xml:space="preserve"> </v>
      </c>
      <c r="H50" s="29"/>
      <c r="I50" s="31"/>
    </row>
    <row r="51" spans="2:9" ht="10.5" customHeight="1" thickTop="1" thickBot="1" x14ac:dyDescent="0.6">
      <c r="B51" s="41"/>
      <c r="C51" s="47"/>
      <c r="D51" s="47"/>
      <c r="E51" s="42"/>
      <c r="F51" s="42"/>
      <c r="G51" s="48"/>
      <c r="H51" s="42"/>
      <c r="I51" s="43"/>
    </row>
    <row r="52" spans="2:9" ht="13" customHeight="1" x14ac:dyDescent="0.55000000000000004"/>
  </sheetData>
  <mergeCells count="3">
    <mergeCell ref="E26:F26"/>
    <mergeCell ref="C50:D50"/>
    <mergeCell ref="B2:I2"/>
  </mergeCells>
  <phoneticPr fontId="2"/>
  <printOptions horizontalCentered="1"/>
  <pageMargins left="0.23622047244094491" right="0.23622047244094491" top="0.35433070866141736" bottom="0.35433070866141736" header="0.31496062992125984" footer="0.31496062992125984"/>
  <pageSetup paperSize="9" scale="9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850A3-B4FE-47AC-9795-2DE4695C029F}">
  <sheetPr>
    <pageSetUpPr fitToPage="1"/>
  </sheetPr>
  <dimension ref="B1:I51"/>
  <sheetViews>
    <sheetView zoomScaleNormal="100" workbookViewId="0">
      <selection activeCell="B2" sqref="B2:I2"/>
    </sheetView>
  </sheetViews>
  <sheetFormatPr defaultColWidth="8.1640625" defaultRowHeight="13" x14ac:dyDescent="0.55000000000000004"/>
  <cols>
    <col min="1" max="1" width="2.83203125" style="1" customWidth="1"/>
    <col min="2" max="2" width="7.5" style="1" customWidth="1"/>
    <col min="3" max="3" width="12.9140625" style="1" customWidth="1"/>
    <col min="4" max="4" width="10.25" style="1" customWidth="1"/>
    <col min="5" max="5" width="10.6640625" style="1" customWidth="1"/>
    <col min="6" max="6" width="7.75" style="1" customWidth="1"/>
    <col min="7" max="7" width="11.9140625" style="1" customWidth="1"/>
    <col min="8" max="8" width="9.9140625" style="1" customWidth="1"/>
    <col min="9" max="9" width="9.58203125" style="1" customWidth="1"/>
    <col min="10" max="10" width="10.83203125" style="1" customWidth="1"/>
    <col min="11" max="11" width="12.33203125" style="1" bestFit="1" customWidth="1"/>
    <col min="12" max="256" width="8.1640625" style="1"/>
    <col min="257" max="257" width="2.83203125" style="1" customWidth="1"/>
    <col min="258" max="258" width="7.5" style="1" customWidth="1"/>
    <col min="259" max="259" width="12.9140625" style="1" customWidth="1"/>
    <col min="260" max="260" width="10.25" style="1" customWidth="1"/>
    <col min="261" max="261" width="10.6640625" style="1" customWidth="1"/>
    <col min="262" max="262" width="7.75" style="1" customWidth="1"/>
    <col min="263" max="263" width="11.9140625" style="1" customWidth="1"/>
    <col min="264" max="264" width="9.9140625" style="1" customWidth="1"/>
    <col min="265" max="265" width="9.58203125" style="1" customWidth="1"/>
    <col min="266" max="266" width="10.83203125" style="1" customWidth="1"/>
    <col min="267" max="267" width="12.33203125" style="1" bestFit="1" customWidth="1"/>
    <col min="268" max="512" width="8.1640625" style="1"/>
    <col min="513" max="513" width="2.83203125" style="1" customWidth="1"/>
    <col min="514" max="514" width="7.5" style="1" customWidth="1"/>
    <col min="515" max="515" width="12.9140625" style="1" customWidth="1"/>
    <col min="516" max="516" width="10.25" style="1" customWidth="1"/>
    <col min="517" max="517" width="10.6640625" style="1" customWidth="1"/>
    <col min="518" max="518" width="7.75" style="1" customWidth="1"/>
    <col min="519" max="519" width="11.9140625" style="1" customWidth="1"/>
    <col min="520" max="520" width="9.9140625" style="1" customWidth="1"/>
    <col min="521" max="521" width="9.58203125" style="1" customWidth="1"/>
    <col min="522" max="522" width="10.83203125" style="1" customWidth="1"/>
    <col min="523" max="523" width="12.33203125" style="1" bestFit="1" customWidth="1"/>
    <col min="524" max="768" width="8.1640625" style="1"/>
    <col min="769" max="769" width="2.83203125" style="1" customWidth="1"/>
    <col min="770" max="770" width="7.5" style="1" customWidth="1"/>
    <col min="771" max="771" width="12.9140625" style="1" customWidth="1"/>
    <col min="772" max="772" width="10.25" style="1" customWidth="1"/>
    <col min="773" max="773" width="10.6640625" style="1" customWidth="1"/>
    <col min="774" max="774" width="7.75" style="1" customWidth="1"/>
    <col min="775" max="775" width="11.9140625" style="1" customWidth="1"/>
    <col min="776" max="776" width="9.9140625" style="1" customWidth="1"/>
    <col min="777" max="777" width="9.58203125" style="1" customWidth="1"/>
    <col min="778" max="778" width="10.83203125" style="1" customWidth="1"/>
    <col min="779" max="779" width="12.33203125" style="1" bestFit="1" customWidth="1"/>
    <col min="780" max="1024" width="8.1640625" style="1"/>
    <col min="1025" max="1025" width="2.83203125" style="1" customWidth="1"/>
    <col min="1026" max="1026" width="7.5" style="1" customWidth="1"/>
    <col min="1027" max="1027" width="12.9140625" style="1" customWidth="1"/>
    <col min="1028" max="1028" width="10.25" style="1" customWidth="1"/>
    <col min="1029" max="1029" width="10.6640625" style="1" customWidth="1"/>
    <col min="1030" max="1030" width="7.75" style="1" customWidth="1"/>
    <col min="1031" max="1031" width="11.9140625" style="1" customWidth="1"/>
    <col min="1032" max="1032" width="9.9140625" style="1" customWidth="1"/>
    <col min="1033" max="1033" width="9.58203125" style="1" customWidth="1"/>
    <col min="1034" max="1034" width="10.83203125" style="1" customWidth="1"/>
    <col min="1035" max="1035" width="12.33203125" style="1" bestFit="1" customWidth="1"/>
    <col min="1036" max="1280" width="8.1640625" style="1"/>
    <col min="1281" max="1281" width="2.83203125" style="1" customWidth="1"/>
    <col min="1282" max="1282" width="7.5" style="1" customWidth="1"/>
    <col min="1283" max="1283" width="12.9140625" style="1" customWidth="1"/>
    <col min="1284" max="1284" width="10.25" style="1" customWidth="1"/>
    <col min="1285" max="1285" width="10.6640625" style="1" customWidth="1"/>
    <col min="1286" max="1286" width="7.75" style="1" customWidth="1"/>
    <col min="1287" max="1287" width="11.9140625" style="1" customWidth="1"/>
    <col min="1288" max="1288" width="9.9140625" style="1" customWidth="1"/>
    <col min="1289" max="1289" width="9.58203125" style="1" customWidth="1"/>
    <col min="1290" max="1290" width="10.83203125" style="1" customWidth="1"/>
    <col min="1291" max="1291" width="12.33203125" style="1" bestFit="1" customWidth="1"/>
    <col min="1292" max="1536" width="8.1640625" style="1"/>
    <col min="1537" max="1537" width="2.83203125" style="1" customWidth="1"/>
    <col min="1538" max="1538" width="7.5" style="1" customWidth="1"/>
    <col min="1539" max="1539" width="12.9140625" style="1" customWidth="1"/>
    <col min="1540" max="1540" width="10.25" style="1" customWidth="1"/>
    <col min="1541" max="1541" width="10.6640625" style="1" customWidth="1"/>
    <col min="1542" max="1542" width="7.75" style="1" customWidth="1"/>
    <col min="1543" max="1543" width="11.9140625" style="1" customWidth="1"/>
    <col min="1544" max="1544" width="9.9140625" style="1" customWidth="1"/>
    <col min="1545" max="1545" width="9.58203125" style="1" customWidth="1"/>
    <col min="1546" max="1546" width="10.83203125" style="1" customWidth="1"/>
    <col min="1547" max="1547" width="12.33203125" style="1" bestFit="1" customWidth="1"/>
    <col min="1548" max="1792" width="8.1640625" style="1"/>
    <col min="1793" max="1793" width="2.83203125" style="1" customWidth="1"/>
    <col min="1794" max="1794" width="7.5" style="1" customWidth="1"/>
    <col min="1795" max="1795" width="12.9140625" style="1" customWidth="1"/>
    <col min="1796" max="1796" width="10.25" style="1" customWidth="1"/>
    <col min="1797" max="1797" width="10.6640625" style="1" customWidth="1"/>
    <col min="1798" max="1798" width="7.75" style="1" customWidth="1"/>
    <col min="1799" max="1799" width="11.9140625" style="1" customWidth="1"/>
    <col min="1800" max="1800" width="9.9140625" style="1" customWidth="1"/>
    <col min="1801" max="1801" width="9.58203125" style="1" customWidth="1"/>
    <col min="1802" max="1802" width="10.83203125" style="1" customWidth="1"/>
    <col min="1803" max="1803" width="12.33203125" style="1" bestFit="1" customWidth="1"/>
    <col min="1804" max="2048" width="8.1640625" style="1"/>
    <col min="2049" max="2049" width="2.83203125" style="1" customWidth="1"/>
    <col min="2050" max="2050" width="7.5" style="1" customWidth="1"/>
    <col min="2051" max="2051" width="12.9140625" style="1" customWidth="1"/>
    <col min="2052" max="2052" width="10.25" style="1" customWidth="1"/>
    <col min="2053" max="2053" width="10.6640625" style="1" customWidth="1"/>
    <col min="2054" max="2054" width="7.75" style="1" customWidth="1"/>
    <col min="2055" max="2055" width="11.9140625" style="1" customWidth="1"/>
    <col min="2056" max="2056" width="9.9140625" style="1" customWidth="1"/>
    <col min="2057" max="2057" width="9.58203125" style="1" customWidth="1"/>
    <col min="2058" max="2058" width="10.83203125" style="1" customWidth="1"/>
    <col min="2059" max="2059" width="12.33203125" style="1" bestFit="1" customWidth="1"/>
    <col min="2060" max="2304" width="8.1640625" style="1"/>
    <col min="2305" max="2305" width="2.83203125" style="1" customWidth="1"/>
    <col min="2306" max="2306" width="7.5" style="1" customWidth="1"/>
    <col min="2307" max="2307" width="12.9140625" style="1" customWidth="1"/>
    <col min="2308" max="2308" width="10.25" style="1" customWidth="1"/>
    <col min="2309" max="2309" width="10.6640625" style="1" customWidth="1"/>
    <col min="2310" max="2310" width="7.75" style="1" customWidth="1"/>
    <col min="2311" max="2311" width="11.9140625" style="1" customWidth="1"/>
    <col min="2312" max="2312" width="9.9140625" style="1" customWidth="1"/>
    <col min="2313" max="2313" width="9.58203125" style="1" customWidth="1"/>
    <col min="2314" max="2314" width="10.83203125" style="1" customWidth="1"/>
    <col min="2315" max="2315" width="12.33203125" style="1" bestFit="1" customWidth="1"/>
    <col min="2316" max="2560" width="8.1640625" style="1"/>
    <col min="2561" max="2561" width="2.83203125" style="1" customWidth="1"/>
    <col min="2562" max="2562" width="7.5" style="1" customWidth="1"/>
    <col min="2563" max="2563" width="12.9140625" style="1" customWidth="1"/>
    <col min="2564" max="2564" width="10.25" style="1" customWidth="1"/>
    <col min="2565" max="2565" width="10.6640625" style="1" customWidth="1"/>
    <col min="2566" max="2566" width="7.75" style="1" customWidth="1"/>
    <col min="2567" max="2567" width="11.9140625" style="1" customWidth="1"/>
    <col min="2568" max="2568" width="9.9140625" style="1" customWidth="1"/>
    <col min="2569" max="2569" width="9.58203125" style="1" customWidth="1"/>
    <col min="2570" max="2570" width="10.83203125" style="1" customWidth="1"/>
    <col min="2571" max="2571" width="12.33203125" style="1" bestFit="1" customWidth="1"/>
    <col min="2572" max="2816" width="8.1640625" style="1"/>
    <col min="2817" max="2817" width="2.83203125" style="1" customWidth="1"/>
    <col min="2818" max="2818" width="7.5" style="1" customWidth="1"/>
    <col min="2819" max="2819" width="12.9140625" style="1" customWidth="1"/>
    <col min="2820" max="2820" width="10.25" style="1" customWidth="1"/>
    <col min="2821" max="2821" width="10.6640625" style="1" customWidth="1"/>
    <col min="2822" max="2822" width="7.75" style="1" customWidth="1"/>
    <col min="2823" max="2823" width="11.9140625" style="1" customWidth="1"/>
    <col min="2824" max="2824" width="9.9140625" style="1" customWidth="1"/>
    <col min="2825" max="2825" width="9.58203125" style="1" customWidth="1"/>
    <col min="2826" max="2826" width="10.83203125" style="1" customWidth="1"/>
    <col min="2827" max="2827" width="12.33203125" style="1" bestFit="1" customWidth="1"/>
    <col min="2828" max="3072" width="8.1640625" style="1"/>
    <col min="3073" max="3073" width="2.83203125" style="1" customWidth="1"/>
    <col min="3074" max="3074" width="7.5" style="1" customWidth="1"/>
    <col min="3075" max="3075" width="12.9140625" style="1" customWidth="1"/>
    <col min="3076" max="3076" width="10.25" style="1" customWidth="1"/>
    <col min="3077" max="3077" width="10.6640625" style="1" customWidth="1"/>
    <col min="3078" max="3078" width="7.75" style="1" customWidth="1"/>
    <col min="3079" max="3079" width="11.9140625" style="1" customWidth="1"/>
    <col min="3080" max="3080" width="9.9140625" style="1" customWidth="1"/>
    <col min="3081" max="3081" width="9.58203125" style="1" customWidth="1"/>
    <col min="3082" max="3082" width="10.83203125" style="1" customWidth="1"/>
    <col min="3083" max="3083" width="12.33203125" style="1" bestFit="1" customWidth="1"/>
    <col min="3084" max="3328" width="8.1640625" style="1"/>
    <col min="3329" max="3329" width="2.83203125" style="1" customWidth="1"/>
    <col min="3330" max="3330" width="7.5" style="1" customWidth="1"/>
    <col min="3331" max="3331" width="12.9140625" style="1" customWidth="1"/>
    <col min="3332" max="3332" width="10.25" style="1" customWidth="1"/>
    <col min="3333" max="3333" width="10.6640625" style="1" customWidth="1"/>
    <col min="3334" max="3334" width="7.75" style="1" customWidth="1"/>
    <col min="3335" max="3335" width="11.9140625" style="1" customWidth="1"/>
    <col min="3336" max="3336" width="9.9140625" style="1" customWidth="1"/>
    <col min="3337" max="3337" width="9.58203125" style="1" customWidth="1"/>
    <col min="3338" max="3338" width="10.83203125" style="1" customWidth="1"/>
    <col min="3339" max="3339" width="12.33203125" style="1" bestFit="1" customWidth="1"/>
    <col min="3340" max="3584" width="8.1640625" style="1"/>
    <col min="3585" max="3585" width="2.83203125" style="1" customWidth="1"/>
    <col min="3586" max="3586" width="7.5" style="1" customWidth="1"/>
    <col min="3587" max="3587" width="12.9140625" style="1" customWidth="1"/>
    <col min="3588" max="3588" width="10.25" style="1" customWidth="1"/>
    <col min="3589" max="3589" width="10.6640625" style="1" customWidth="1"/>
    <col min="3590" max="3590" width="7.75" style="1" customWidth="1"/>
    <col min="3591" max="3591" width="11.9140625" style="1" customWidth="1"/>
    <col min="3592" max="3592" width="9.9140625" style="1" customWidth="1"/>
    <col min="3593" max="3593" width="9.58203125" style="1" customWidth="1"/>
    <col min="3594" max="3594" width="10.83203125" style="1" customWidth="1"/>
    <col min="3595" max="3595" width="12.33203125" style="1" bestFit="1" customWidth="1"/>
    <col min="3596" max="3840" width="8.1640625" style="1"/>
    <col min="3841" max="3841" width="2.83203125" style="1" customWidth="1"/>
    <col min="3842" max="3842" width="7.5" style="1" customWidth="1"/>
    <col min="3843" max="3843" width="12.9140625" style="1" customWidth="1"/>
    <col min="3844" max="3844" width="10.25" style="1" customWidth="1"/>
    <col min="3845" max="3845" width="10.6640625" style="1" customWidth="1"/>
    <col min="3846" max="3846" width="7.75" style="1" customWidth="1"/>
    <col min="3847" max="3847" width="11.9140625" style="1" customWidth="1"/>
    <col min="3848" max="3848" width="9.9140625" style="1" customWidth="1"/>
    <col min="3849" max="3849" width="9.58203125" style="1" customWidth="1"/>
    <col min="3850" max="3850" width="10.83203125" style="1" customWidth="1"/>
    <col min="3851" max="3851" width="12.33203125" style="1" bestFit="1" customWidth="1"/>
    <col min="3852" max="4096" width="8.1640625" style="1"/>
    <col min="4097" max="4097" width="2.83203125" style="1" customWidth="1"/>
    <col min="4098" max="4098" width="7.5" style="1" customWidth="1"/>
    <col min="4099" max="4099" width="12.9140625" style="1" customWidth="1"/>
    <col min="4100" max="4100" width="10.25" style="1" customWidth="1"/>
    <col min="4101" max="4101" width="10.6640625" style="1" customWidth="1"/>
    <col min="4102" max="4102" width="7.75" style="1" customWidth="1"/>
    <col min="4103" max="4103" width="11.9140625" style="1" customWidth="1"/>
    <col min="4104" max="4104" width="9.9140625" style="1" customWidth="1"/>
    <col min="4105" max="4105" width="9.58203125" style="1" customWidth="1"/>
    <col min="4106" max="4106" width="10.83203125" style="1" customWidth="1"/>
    <col min="4107" max="4107" width="12.33203125" style="1" bestFit="1" customWidth="1"/>
    <col min="4108" max="4352" width="8.1640625" style="1"/>
    <col min="4353" max="4353" width="2.83203125" style="1" customWidth="1"/>
    <col min="4354" max="4354" width="7.5" style="1" customWidth="1"/>
    <col min="4355" max="4355" width="12.9140625" style="1" customWidth="1"/>
    <col min="4356" max="4356" width="10.25" style="1" customWidth="1"/>
    <col min="4357" max="4357" width="10.6640625" style="1" customWidth="1"/>
    <col min="4358" max="4358" width="7.75" style="1" customWidth="1"/>
    <col min="4359" max="4359" width="11.9140625" style="1" customWidth="1"/>
    <col min="4360" max="4360" width="9.9140625" style="1" customWidth="1"/>
    <col min="4361" max="4361" width="9.58203125" style="1" customWidth="1"/>
    <col min="4362" max="4362" width="10.83203125" style="1" customWidth="1"/>
    <col min="4363" max="4363" width="12.33203125" style="1" bestFit="1" customWidth="1"/>
    <col min="4364" max="4608" width="8.1640625" style="1"/>
    <col min="4609" max="4609" width="2.83203125" style="1" customWidth="1"/>
    <col min="4610" max="4610" width="7.5" style="1" customWidth="1"/>
    <col min="4611" max="4611" width="12.9140625" style="1" customWidth="1"/>
    <col min="4612" max="4612" width="10.25" style="1" customWidth="1"/>
    <col min="4613" max="4613" width="10.6640625" style="1" customWidth="1"/>
    <col min="4614" max="4614" width="7.75" style="1" customWidth="1"/>
    <col min="4615" max="4615" width="11.9140625" style="1" customWidth="1"/>
    <col min="4616" max="4616" width="9.9140625" style="1" customWidth="1"/>
    <col min="4617" max="4617" width="9.58203125" style="1" customWidth="1"/>
    <col min="4618" max="4618" width="10.83203125" style="1" customWidth="1"/>
    <col min="4619" max="4619" width="12.33203125" style="1" bestFit="1" customWidth="1"/>
    <col min="4620" max="4864" width="8.1640625" style="1"/>
    <col min="4865" max="4865" width="2.83203125" style="1" customWidth="1"/>
    <col min="4866" max="4866" width="7.5" style="1" customWidth="1"/>
    <col min="4867" max="4867" width="12.9140625" style="1" customWidth="1"/>
    <col min="4868" max="4868" width="10.25" style="1" customWidth="1"/>
    <col min="4869" max="4869" width="10.6640625" style="1" customWidth="1"/>
    <col min="4870" max="4870" width="7.75" style="1" customWidth="1"/>
    <col min="4871" max="4871" width="11.9140625" style="1" customWidth="1"/>
    <col min="4872" max="4872" width="9.9140625" style="1" customWidth="1"/>
    <col min="4873" max="4873" width="9.58203125" style="1" customWidth="1"/>
    <col min="4874" max="4874" width="10.83203125" style="1" customWidth="1"/>
    <col min="4875" max="4875" width="12.33203125" style="1" bestFit="1" customWidth="1"/>
    <col min="4876" max="5120" width="8.1640625" style="1"/>
    <col min="5121" max="5121" width="2.83203125" style="1" customWidth="1"/>
    <col min="5122" max="5122" width="7.5" style="1" customWidth="1"/>
    <col min="5123" max="5123" width="12.9140625" style="1" customWidth="1"/>
    <col min="5124" max="5124" width="10.25" style="1" customWidth="1"/>
    <col min="5125" max="5125" width="10.6640625" style="1" customWidth="1"/>
    <col min="5126" max="5126" width="7.75" style="1" customWidth="1"/>
    <col min="5127" max="5127" width="11.9140625" style="1" customWidth="1"/>
    <col min="5128" max="5128" width="9.9140625" style="1" customWidth="1"/>
    <col min="5129" max="5129" width="9.58203125" style="1" customWidth="1"/>
    <col min="5130" max="5130" width="10.83203125" style="1" customWidth="1"/>
    <col min="5131" max="5131" width="12.33203125" style="1" bestFit="1" customWidth="1"/>
    <col min="5132" max="5376" width="8.1640625" style="1"/>
    <col min="5377" max="5377" width="2.83203125" style="1" customWidth="1"/>
    <col min="5378" max="5378" width="7.5" style="1" customWidth="1"/>
    <col min="5379" max="5379" width="12.9140625" style="1" customWidth="1"/>
    <col min="5380" max="5380" width="10.25" style="1" customWidth="1"/>
    <col min="5381" max="5381" width="10.6640625" style="1" customWidth="1"/>
    <col min="5382" max="5382" width="7.75" style="1" customWidth="1"/>
    <col min="5383" max="5383" width="11.9140625" style="1" customWidth="1"/>
    <col min="5384" max="5384" width="9.9140625" style="1" customWidth="1"/>
    <col min="5385" max="5385" width="9.58203125" style="1" customWidth="1"/>
    <col min="5386" max="5386" width="10.83203125" style="1" customWidth="1"/>
    <col min="5387" max="5387" width="12.33203125" style="1" bestFit="1" customWidth="1"/>
    <col min="5388" max="5632" width="8.1640625" style="1"/>
    <col min="5633" max="5633" width="2.83203125" style="1" customWidth="1"/>
    <col min="5634" max="5634" width="7.5" style="1" customWidth="1"/>
    <col min="5635" max="5635" width="12.9140625" style="1" customWidth="1"/>
    <col min="5636" max="5636" width="10.25" style="1" customWidth="1"/>
    <col min="5637" max="5637" width="10.6640625" style="1" customWidth="1"/>
    <col min="5638" max="5638" width="7.75" style="1" customWidth="1"/>
    <col min="5639" max="5639" width="11.9140625" style="1" customWidth="1"/>
    <col min="5640" max="5640" width="9.9140625" style="1" customWidth="1"/>
    <col min="5641" max="5641" width="9.58203125" style="1" customWidth="1"/>
    <col min="5642" max="5642" width="10.83203125" style="1" customWidth="1"/>
    <col min="5643" max="5643" width="12.33203125" style="1" bestFit="1" customWidth="1"/>
    <col min="5644" max="5888" width="8.1640625" style="1"/>
    <col min="5889" max="5889" width="2.83203125" style="1" customWidth="1"/>
    <col min="5890" max="5890" width="7.5" style="1" customWidth="1"/>
    <col min="5891" max="5891" width="12.9140625" style="1" customWidth="1"/>
    <col min="5892" max="5892" width="10.25" style="1" customWidth="1"/>
    <col min="5893" max="5893" width="10.6640625" style="1" customWidth="1"/>
    <col min="5894" max="5894" width="7.75" style="1" customWidth="1"/>
    <col min="5895" max="5895" width="11.9140625" style="1" customWidth="1"/>
    <col min="5896" max="5896" width="9.9140625" style="1" customWidth="1"/>
    <col min="5897" max="5897" width="9.58203125" style="1" customWidth="1"/>
    <col min="5898" max="5898" width="10.83203125" style="1" customWidth="1"/>
    <col min="5899" max="5899" width="12.33203125" style="1" bestFit="1" customWidth="1"/>
    <col min="5900" max="6144" width="8.1640625" style="1"/>
    <col min="6145" max="6145" width="2.83203125" style="1" customWidth="1"/>
    <col min="6146" max="6146" width="7.5" style="1" customWidth="1"/>
    <col min="6147" max="6147" width="12.9140625" style="1" customWidth="1"/>
    <col min="6148" max="6148" width="10.25" style="1" customWidth="1"/>
    <col min="6149" max="6149" width="10.6640625" style="1" customWidth="1"/>
    <col min="6150" max="6150" width="7.75" style="1" customWidth="1"/>
    <col min="6151" max="6151" width="11.9140625" style="1" customWidth="1"/>
    <col min="6152" max="6152" width="9.9140625" style="1" customWidth="1"/>
    <col min="6153" max="6153" width="9.58203125" style="1" customWidth="1"/>
    <col min="6154" max="6154" width="10.83203125" style="1" customWidth="1"/>
    <col min="6155" max="6155" width="12.33203125" style="1" bestFit="1" customWidth="1"/>
    <col min="6156" max="6400" width="8.1640625" style="1"/>
    <col min="6401" max="6401" width="2.83203125" style="1" customWidth="1"/>
    <col min="6402" max="6402" width="7.5" style="1" customWidth="1"/>
    <col min="6403" max="6403" width="12.9140625" style="1" customWidth="1"/>
    <col min="6404" max="6404" width="10.25" style="1" customWidth="1"/>
    <col min="6405" max="6405" width="10.6640625" style="1" customWidth="1"/>
    <col min="6406" max="6406" width="7.75" style="1" customWidth="1"/>
    <col min="6407" max="6407" width="11.9140625" style="1" customWidth="1"/>
    <col min="6408" max="6408" width="9.9140625" style="1" customWidth="1"/>
    <col min="6409" max="6409" width="9.58203125" style="1" customWidth="1"/>
    <col min="6410" max="6410" width="10.83203125" style="1" customWidth="1"/>
    <col min="6411" max="6411" width="12.33203125" style="1" bestFit="1" customWidth="1"/>
    <col min="6412" max="6656" width="8.1640625" style="1"/>
    <col min="6657" max="6657" width="2.83203125" style="1" customWidth="1"/>
    <col min="6658" max="6658" width="7.5" style="1" customWidth="1"/>
    <col min="6659" max="6659" width="12.9140625" style="1" customWidth="1"/>
    <col min="6660" max="6660" width="10.25" style="1" customWidth="1"/>
    <col min="6661" max="6661" width="10.6640625" style="1" customWidth="1"/>
    <col min="6662" max="6662" width="7.75" style="1" customWidth="1"/>
    <col min="6663" max="6663" width="11.9140625" style="1" customWidth="1"/>
    <col min="6664" max="6664" width="9.9140625" style="1" customWidth="1"/>
    <col min="6665" max="6665" width="9.58203125" style="1" customWidth="1"/>
    <col min="6666" max="6666" width="10.83203125" style="1" customWidth="1"/>
    <col min="6667" max="6667" width="12.33203125" style="1" bestFit="1" customWidth="1"/>
    <col min="6668" max="6912" width="8.1640625" style="1"/>
    <col min="6913" max="6913" width="2.83203125" style="1" customWidth="1"/>
    <col min="6914" max="6914" width="7.5" style="1" customWidth="1"/>
    <col min="6915" max="6915" width="12.9140625" style="1" customWidth="1"/>
    <col min="6916" max="6916" width="10.25" style="1" customWidth="1"/>
    <col min="6917" max="6917" width="10.6640625" style="1" customWidth="1"/>
    <col min="6918" max="6918" width="7.75" style="1" customWidth="1"/>
    <col min="6919" max="6919" width="11.9140625" style="1" customWidth="1"/>
    <col min="6920" max="6920" width="9.9140625" style="1" customWidth="1"/>
    <col min="6921" max="6921" width="9.58203125" style="1" customWidth="1"/>
    <col min="6922" max="6922" width="10.83203125" style="1" customWidth="1"/>
    <col min="6923" max="6923" width="12.33203125" style="1" bestFit="1" customWidth="1"/>
    <col min="6924" max="7168" width="8.1640625" style="1"/>
    <col min="7169" max="7169" width="2.83203125" style="1" customWidth="1"/>
    <col min="7170" max="7170" width="7.5" style="1" customWidth="1"/>
    <col min="7171" max="7171" width="12.9140625" style="1" customWidth="1"/>
    <col min="7172" max="7172" width="10.25" style="1" customWidth="1"/>
    <col min="7173" max="7173" width="10.6640625" style="1" customWidth="1"/>
    <col min="7174" max="7174" width="7.75" style="1" customWidth="1"/>
    <col min="7175" max="7175" width="11.9140625" style="1" customWidth="1"/>
    <col min="7176" max="7176" width="9.9140625" style="1" customWidth="1"/>
    <col min="7177" max="7177" width="9.58203125" style="1" customWidth="1"/>
    <col min="7178" max="7178" width="10.83203125" style="1" customWidth="1"/>
    <col min="7179" max="7179" width="12.33203125" style="1" bestFit="1" customWidth="1"/>
    <col min="7180" max="7424" width="8.1640625" style="1"/>
    <col min="7425" max="7425" width="2.83203125" style="1" customWidth="1"/>
    <col min="7426" max="7426" width="7.5" style="1" customWidth="1"/>
    <col min="7427" max="7427" width="12.9140625" style="1" customWidth="1"/>
    <col min="7428" max="7428" width="10.25" style="1" customWidth="1"/>
    <col min="7429" max="7429" width="10.6640625" style="1" customWidth="1"/>
    <col min="7430" max="7430" width="7.75" style="1" customWidth="1"/>
    <col min="7431" max="7431" width="11.9140625" style="1" customWidth="1"/>
    <col min="7432" max="7432" width="9.9140625" style="1" customWidth="1"/>
    <col min="7433" max="7433" width="9.58203125" style="1" customWidth="1"/>
    <col min="7434" max="7434" width="10.83203125" style="1" customWidth="1"/>
    <col min="7435" max="7435" width="12.33203125" style="1" bestFit="1" customWidth="1"/>
    <col min="7436" max="7680" width="8.1640625" style="1"/>
    <col min="7681" max="7681" width="2.83203125" style="1" customWidth="1"/>
    <col min="7682" max="7682" width="7.5" style="1" customWidth="1"/>
    <col min="7683" max="7683" width="12.9140625" style="1" customWidth="1"/>
    <col min="7684" max="7684" width="10.25" style="1" customWidth="1"/>
    <col min="7685" max="7685" width="10.6640625" style="1" customWidth="1"/>
    <col min="7686" max="7686" width="7.75" style="1" customWidth="1"/>
    <col min="7687" max="7687" width="11.9140625" style="1" customWidth="1"/>
    <col min="7688" max="7688" width="9.9140625" style="1" customWidth="1"/>
    <col min="7689" max="7689" width="9.58203125" style="1" customWidth="1"/>
    <col min="7690" max="7690" width="10.83203125" style="1" customWidth="1"/>
    <col min="7691" max="7691" width="12.33203125" style="1" bestFit="1" customWidth="1"/>
    <col min="7692" max="7936" width="8.1640625" style="1"/>
    <col min="7937" max="7937" width="2.83203125" style="1" customWidth="1"/>
    <col min="7938" max="7938" width="7.5" style="1" customWidth="1"/>
    <col min="7939" max="7939" width="12.9140625" style="1" customWidth="1"/>
    <col min="7940" max="7940" width="10.25" style="1" customWidth="1"/>
    <col min="7941" max="7941" width="10.6640625" style="1" customWidth="1"/>
    <col min="7942" max="7942" width="7.75" style="1" customWidth="1"/>
    <col min="7943" max="7943" width="11.9140625" style="1" customWidth="1"/>
    <col min="7944" max="7944" width="9.9140625" style="1" customWidth="1"/>
    <col min="7945" max="7945" width="9.58203125" style="1" customWidth="1"/>
    <col min="7946" max="7946" width="10.83203125" style="1" customWidth="1"/>
    <col min="7947" max="7947" width="12.33203125" style="1" bestFit="1" customWidth="1"/>
    <col min="7948" max="8192" width="8.1640625" style="1"/>
    <col min="8193" max="8193" width="2.83203125" style="1" customWidth="1"/>
    <col min="8194" max="8194" width="7.5" style="1" customWidth="1"/>
    <col min="8195" max="8195" width="12.9140625" style="1" customWidth="1"/>
    <col min="8196" max="8196" width="10.25" style="1" customWidth="1"/>
    <col min="8197" max="8197" width="10.6640625" style="1" customWidth="1"/>
    <col min="8198" max="8198" width="7.75" style="1" customWidth="1"/>
    <col min="8199" max="8199" width="11.9140625" style="1" customWidth="1"/>
    <col min="8200" max="8200" width="9.9140625" style="1" customWidth="1"/>
    <col min="8201" max="8201" width="9.58203125" style="1" customWidth="1"/>
    <col min="8202" max="8202" width="10.83203125" style="1" customWidth="1"/>
    <col min="8203" max="8203" width="12.33203125" style="1" bestFit="1" customWidth="1"/>
    <col min="8204" max="8448" width="8.1640625" style="1"/>
    <col min="8449" max="8449" width="2.83203125" style="1" customWidth="1"/>
    <col min="8450" max="8450" width="7.5" style="1" customWidth="1"/>
    <col min="8451" max="8451" width="12.9140625" style="1" customWidth="1"/>
    <col min="8452" max="8452" width="10.25" style="1" customWidth="1"/>
    <col min="8453" max="8453" width="10.6640625" style="1" customWidth="1"/>
    <col min="8454" max="8454" width="7.75" style="1" customWidth="1"/>
    <col min="8455" max="8455" width="11.9140625" style="1" customWidth="1"/>
    <col min="8456" max="8456" width="9.9140625" style="1" customWidth="1"/>
    <col min="8457" max="8457" width="9.58203125" style="1" customWidth="1"/>
    <col min="8458" max="8458" width="10.83203125" style="1" customWidth="1"/>
    <col min="8459" max="8459" width="12.33203125" style="1" bestFit="1" customWidth="1"/>
    <col min="8460" max="8704" width="8.1640625" style="1"/>
    <col min="8705" max="8705" width="2.83203125" style="1" customWidth="1"/>
    <col min="8706" max="8706" width="7.5" style="1" customWidth="1"/>
    <col min="8707" max="8707" width="12.9140625" style="1" customWidth="1"/>
    <col min="8708" max="8708" width="10.25" style="1" customWidth="1"/>
    <col min="8709" max="8709" width="10.6640625" style="1" customWidth="1"/>
    <col min="8710" max="8710" width="7.75" style="1" customWidth="1"/>
    <col min="8711" max="8711" width="11.9140625" style="1" customWidth="1"/>
    <col min="8712" max="8712" width="9.9140625" style="1" customWidth="1"/>
    <col min="8713" max="8713" width="9.58203125" style="1" customWidth="1"/>
    <col min="8714" max="8714" width="10.83203125" style="1" customWidth="1"/>
    <col min="8715" max="8715" width="12.33203125" style="1" bestFit="1" customWidth="1"/>
    <col min="8716" max="8960" width="8.1640625" style="1"/>
    <col min="8961" max="8961" width="2.83203125" style="1" customWidth="1"/>
    <col min="8962" max="8962" width="7.5" style="1" customWidth="1"/>
    <col min="8963" max="8963" width="12.9140625" style="1" customWidth="1"/>
    <col min="8964" max="8964" width="10.25" style="1" customWidth="1"/>
    <col min="8965" max="8965" width="10.6640625" style="1" customWidth="1"/>
    <col min="8966" max="8966" width="7.75" style="1" customWidth="1"/>
    <col min="8967" max="8967" width="11.9140625" style="1" customWidth="1"/>
    <col min="8968" max="8968" width="9.9140625" style="1" customWidth="1"/>
    <col min="8969" max="8969" width="9.58203125" style="1" customWidth="1"/>
    <col min="8970" max="8970" width="10.83203125" style="1" customWidth="1"/>
    <col min="8971" max="8971" width="12.33203125" style="1" bestFit="1" customWidth="1"/>
    <col min="8972" max="9216" width="8.1640625" style="1"/>
    <col min="9217" max="9217" width="2.83203125" style="1" customWidth="1"/>
    <col min="9218" max="9218" width="7.5" style="1" customWidth="1"/>
    <col min="9219" max="9219" width="12.9140625" style="1" customWidth="1"/>
    <col min="9220" max="9220" width="10.25" style="1" customWidth="1"/>
    <col min="9221" max="9221" width="10.6640625" style="1" customWidth="1"/>
    <col min="9222" max="9222" width="7.75" style="1" customWidth="1"/>
    <col min="9223" max="9223" width="11.9140625" style="1" customWidth="1"/>
    <col min="9224" max="9224" width="9.9140625" style="1" customWidth="1"/>
    <col min="9225" max="9225" width="9.58203125" style="1" customWidth="1"/>
    <col min="9226" max="9226" width="10.83203125" style="1" customWidth="1"/>
    <col min="9227" max="9227" width="12.33203125" style="1" bestFit="1" customWidth="1"/>
    <col min="9228" max="9472" width="8.1640625" style="1"/>
    <col min="9473" max="9473" width="2.83203125" style="1" customWidth="1"/>
    <col min="9474" max="9474" width="7.5" style="1" customWidth="1"/>
    <col min="9475" max="9475" width="12.9140625" style="1" customWidth="1"/>
    <col min="9476" max="9476" width="10.25" style="1" customWidth="1"/>
    <col min="9477" max="9477" width="10.6640625" style="1" customWidth="1"/>
    <col min="9478" max="9478" width="7.75" style="1" customWidth="1"/>
    <col min="9479" max="9479" width="11.9140625" style="1" customWidth="1"/>
    <col min="9480" max="9480" width="9.9140625" style="1" customWidth="1"/>
    <col min="9481" max="9481" width="9.58203125" style="1" customWidth="1"/>
    <col min="9482" max="9482" width="10.83203125" style="1" customWidth="1"/>
    <col min="9483" max="9483" width="12.33203125" style="1" bestFit="1" customWidth="1"/>
    <col min="9484" max="9728" width="8.1640625" style="1"/>
    <col min="9729" max="9729" width="2.83203125" style="1" customWidth="1"/>
    <col min="9730" max="9730" width="7.5" style="1" customWidth="1"/>
    <col min="9731" max="9731" width="12.9140625" style="1" customWidth="1"/>
    <col min="9732" max="9732" width="10.25" style="1" customWidth="1"/>
    <col min="9733" max="9733" width="10.6640625" style="1" customWidth="1"/>
    <col min="9734" max="9734" width="7.75" style="1" customWidth="1"/>
    <col min="9735" max="9735" width="11.9140625" style="1" customWidth="1"/>
    <col min="9736" max="9736" width="9.9140625" style="1" customWidth="1"/>
    <col min="9737" max="9737" width="9.58203125" style="1" customWidth="1"/>
    <col min="9738" max="9738" width="10.83203125" style="1" customWidth="1"/>
    <col min="9739" max="9739" width="12.33203125" style="1" bestFit="1" customWidth="1"/>
    <col min="9740" max="9984" width="8.1640625" style="1"/>
    <col min="9985" max="9985" width="2.83203125" style="1" customWidth="1"/>
    <col min="9986" max="9986" width="7.5" style="1" customWidth="1"/>
    <col min="9987" max="9987" width="12.9140625" style="1" customWidth="1"/>
    <col min="9988" max="9988" width="10.25" style="1" customWidth="1"/>
    <col min="9989" max="9989" width="10.6640625" style="1" customWidth="1"/>
    <col min="9990" max="9990" width="7.75" style="1" customWidth="1"/>
    <col min="9991" max="9991" width="11.9140625" style="1" customWidth="1"/>
    <col min="9992" max="9992" width="9.9140625" style="1" customWidth="1"/>
    <col min="9993" max="9993" width="9.58203125" style="1" customWidth="1"/>
    <col min="9994" max="9994" width="10.83203125" style="1" customWidth="1"/>
    <col min="9995" max="9995" width="12.33203125" style="1" bestFit="1" customWidth="1"/>
    <col min="9996" max="10240" width="8.1640625" style="1"/>
    <col min="10241" max="10241" width="2.83203125" style="1" customWidth="1"/>
    <col min="10242" max="10242" width="7.5" style="1" customWidth="1"/>
    <col min="10243" max="10243" width="12.9140625" style="1" customWidth="1"/>
    <col min="10244" max="10244" width="10.25" style="1" customWidth="1"/>
    <col min="10245" max="10245" width="10.6640625" style="1" customWidth="1"/>
    <col min="10246" max="10246" width="7.75" style="1" customWidth="1"/>
    <col min="10247" max="10247" width="11.9140625" style="1" customWidth="1"/>
    <col min="10248" max="10248" width="9.9140625" style="1" customWidth="1"/>
    <col min="10249" max="10249" width="9.58203125" style="1" customWidth="1"/>
    <col min="10250" max="10250" width="10.83203125" style="1" customWidth="1"/>
    <col min="10251" max="10251" width="12.33203125" style="1" bestFit="1" customWidth="1"/>
    <col min="10252" max="10496" width="8.1640625" style="1"/>
    <col min="10497" max="10497" width="2.83203125" style="1" customWidth="1"/>
    <col min="10498" max="10498" width="7.5" style="1" customWidth="1"/>
    <col min="10499" max="10499" width="12.9140625" style="1" customWidth="1"/>
    <col min="10500" max="10500" width="10.25" style="1" customWidth="1"/>
    <col min="10501" max="10501" width="10.6640625" style="1" customWidth="1"/>
    <col min="10502" max="10502" width="7.75" style="1" customWidth="1"/>
    <col min="10503" max="10503" width="11.9140625" style="1" customWidth="1"/>
    <col min="10504" max="10504" width="9.9140625" style="1" customWidth="1"/>
    <col min="10505" max="10505" width="9.58203125" style="1" customWidth="1"/>
    <col min="10506" max="10506" width="10.83203125" style="1" customWidth="1"/>
    <col min="10507" max="10507" width="12.33203125" style="1" bestFit="1" customWidth="1"/>
    <col min="10508" max="10752" width="8.1640625" style="1"/>
    <col min="10753" max="10753" width="2.83203125" style="1" customWidth="1"/>
    <col min="10754" max="10754" width="7.5" style="1" customWidth="1"/>
    <col min="10755" max="10755" width="12.9140625" style="1" customWidth="1"/>
    <col min="10756" max="10756" width="10.25" style="1" customWidth="1"/>
    <col min="10757" max="10757" width="10.6640625" style="1" customWidth="1"/>
    <col min="10758" max="10758" width="7.75" style="1" customWidth="1"/>
    <col min="10759" max="10759" width="11.9140625" style="1" customWidth="1"/>
    <col min="10760" max="10760" width="9.9140625" style="1" customWidth="1"/>
    <col min="10761" max="10761" width="9.58203125" style="1" customWidth="1"/>
    <col min="10762" max="10762" width="10.83203125" style="1" customWidth="1"/>
    <col min="10763" max="10763" width="12.33203125" style="1" bestFit="1" customWidth="1"/>
    <col min="10764" max="11008" width="8.1640625" style="1"/>
    <col min="11009" max="11009" width="2.83203125" style="1" customWidth="1"/>
    <col min="11010" max="11010" width="7.5" style="1" customWidth="1"/>
    <col min="11011" max="11011" width="12.9140625" style="1" customWidth="1"/>
    <col min="11012" max="11012" width="10.25" style="1" customWidth="1"/>
    <col min="11013" max="11013" width="10.6640625" style="1" customWidth="1"/>
    <col min="11014" max="11014" width="7.75" style="1" customWidth="1"/>
    <col min="11015" max="11015" width="11.9140625" style="1" customWidth="1"/>
    <col min="11016" max="11016" width="9.9140625" style="1" customWidth="1"/>
    <col min="11017" max="11017" width="9.58203125" style="1" customWidth="1"/>
    <col min="11018" max="11018" width="10.83203125" style="1" customWidth="1"/>
    <col min="11019" max="11019" width="12.33203125" style="1" bestFit="1" customWidth="1"/>
    <col min="11020" max="11264" width="8.1640625" style="1"/>
    <col min="11265" max="11265" width="2.83203125" style="1" customWidth="1"/>
    <col min="11266" max="11266" width="7.5" style="1" customWidth="1"/>
    <col min="11267" max="11267" width="12.9140625" style="1" customWidth="1"/>
    <col min="11268" max="11268" width="10.25" style="1" customWidth="1"/>
    <col min="11269" max="11269" width="10.6640625" style="1" customWidth="1"/>
    <col min="11270" max="11270" width="7.75" style="1" customWidth="1"/>
    <col min="11271" max="11271" width="11.9140625" style="1" customWidth="1"/>
    <col min="11272" max="11272" width="9.9140625" style="1" customWidth="1"/>
    <col min="11273" max="11273" width="9.58203125" style="1" customWidth="1"/>
    <col min="11274" max="11274" width="10.83203125" style="1" customWidth="1"/>
    <col min="11275" max="11275" width="12.33203125" style="1" bestFit="1" customWidth="1"/>
    <col min="11276" max="11520" width="8.1640625" style="1"/>
    <col min="11521" max="11521" width="2.83203125" style="1" customWidth="1"/>
    <col min="11522" max="11522" width="7.5" style="1" customWidth="1"/>
    <col min="11523" max="11523" width="12.9140625" style="1" customWidth="1"/>
    <col min="11524" max="11524" width="10.25" style="1" customWidth="1"/>
    <col min="11525" max="11525" width="10.6640625" style="1" customWidth="1"/>
    <col min="11526" max="11526" width="7.75" style="1" customWidth="1"/>
    <col min="11527" max="11527" width="11.9140625" style="1" customWidth="1"/>
    <col min="11528" max="11528" width="9.9140625" style="1" customWidth="1"/>
    <col min="11529" max="11529" width="9.58203125" style="1" customWidth="1"/>
    <col min="11530" max="11530" width="10.83203125" style="1" customWidth="1"/>
    <col min="11531" max="11531" width="12.33203125" style="1" bestFit="1" customWidth="1"/>
    <col min="11532" max="11776" width="8.1640625" style="1"/>
    <col min="11777" max="11777" width="2.83203125" style="1" customWidth="1"/>
    <col min="11778" max="11778" width="7.5" style="1" customWidth="1"/>
    <col min="11779" max="11779" width="12.9140625" style="1" customWidth="1"/>
    <col min="11780" max="11780" width="10.25" style="1" customWidth="1"/>
    <col min="11781" max="11781" width="10.6640625" style="1" customWidth="1"/>
    <col min="11782" max="11782" width="7.75" style="1" customWidth="1"/>
    <col min="11783" max="11783" width="11.9140625" style="1" customWidth="1"/>
    <col min="11784" max="11784" width="9.9140625" style="1" customWidth="1"/>
    <col min="11785" max="11785" width="9.58203125" style="1" customWidth="1"/>
    <col min="11786" max="11786" width="10.83203125" style="1" customWidth="1"/>
    <col min="11787" max="11787" width="12.33203125" style="1" bestFit="1" customWidth="1"/>
    <col min="11788" max="12032" width="8.1640625" style="1"/>
    <col min="12033" max="12033" width="2.83203125" style="1" customWidth="1"/>
    <col min="12034" max="12034" width="7.5" style="1" customWidth="1"/>
    <col min="12035" max="12035" width="12.9140625" style="1" customWidth="1"/>
    <col min="12036" max="12036" width="10.25" style="1" customWidth="1"/>
    <col min="12037" max="12037" width="10.6640625" style="1" customWidth="1"/>
    <col min="12038" max="12038" width="7.75" style="1" customWidth="1"/>
    <col min="12039" max="12039" width="11.9140625" style="1" customWidth="1"/>
    <col min="12040" max="12040" width="9.9140625" style="1" customWidth="1"/>
    <col min="12041" max="12041" width="9.58203125" style="1" customWidth="1"/>
    <col min="12042" max="12042" width="10.83203125" style="1" customWidth="1"/>
    <col min="12043" max="12043" width="12.33203125" style="1" bestFit="1" customWidth="1"/>
    <col min="12044" max="12288" width="8.1640625" style="1"/>
    <col min="12289" max="12289" width="2.83203125" style="1" customWidth="1"/>
    <col min="12290" max="12290" width="7.5" style="1" customWidth="1"/>
    <col min="12291" max="12291" width="12.9140625" style="1" customWidth="1"/>
    <col min="12292" max="12292" width="10.25" style="1" customWidth="1"/>
    <col min="12293" max="12293" width="10.6640625" style="1" customWidth="1"/>
    <col min="12294" max="12294" width="7.75" style="1" customWidth="1"/>
    <col min="12295" max="12295" width="11.9140625" style="1" customWidth="1"/>
    <col min="12296" max="12296" width="9.9140625" style="1" customWidth="1"/>
    <col min="12297" max="12297" width="9.58203125" style="1" customWidth="1"/>
    <col min="12298" max="12298" width="10.83203125" style="1" customWidth="1"/>
    <col min="12299" max="12299" width="12.33203125" style="1" bestFit="1" customWidth="1"/>
    <col min="12300" max="12544" width="8.1640625" style="1"/>
    <col min="12545" max="12545" width="2.83203125" style="1" customWidth="1"/>
    <col min="12546" max="12546" width="7.5" style="1" customWidth="1"/>
    <col min="12547" max="12547" width="12.9140625" style="1" customWidth="1"/>
    <col min="12548" max="12548" width="10.25" style="1" customWidth="1"/>
    <col min="12549" max="12549" width="10.6640625" style="1" customWidth="1"/>
    <col min="12550" max="12550" width="7.75" style="1" customWidth="1"/>
    <col min="12551" max="12551" width="11.9140625" style="1" customWidth="1"/>
    <col min="12552" max="12552" width="9.9140625" style="1" customWidth="1"/>
    <col min="12553" max="12553" width="9.58203125" style="1" customWidth="1"/>
    <col min="12554" max="12554" width="10.83203125" style="1" customWidth="1"/>
    <col min="12555" max="12555" width="12.33203125" style="1" bestFit="1" customWidth="1"/>
    <col min="12556" max="12800" width="8.1640625" style="1"/>
    <col min="12801" max="12801" width="2.83203125" style="1" customWidth="1"/>
    <col min="12802" max="12802" width="7.5" style="1" customWidth="1"/>
    <col min="12803" max="12803" width="12.9140625" style="1" customWidth="1"/>
    <col min="12804" max="12804" width="10.25" style="1" customWidth="1"/>
    <col min="12805" max="12805" width="10.6640625" style="1" customWidth="1"/>
    <col min="12806" max="12806" width="7.75" style="1" customWidth="1"/>
    <col min="12807" max="12807" width="11.9140625" style="1" customWidth="1"/>
    <col min="12808" max="12808" width="9.9140625" style="1" customWidth="1"/>
    <col min="12809" max="12809" width="9.58203125" style="1" customWidth="1"/>
    <col min="12810" max="12810" width="10.83203125" style="1" customWidth="1"/>
    <col min="12811" max="12811" width="12.33203125" style="1" bestFit="1" customWidth="1"/>
    <col min="12812" max="13056" width="8.1640625" style="1"/>
    <col min="13057" max="13057" width="2.83203125" style="1" customWidth="1"/>
    <col min="13058" max="13058" width="7.5" style="1" customWidth="1"/>
    <col min="13059" max="13059" width="12.9140625" style="1" customWidth="1"/>
    <col min="13060" max="13060" width="10.25" style="1" customWidth="1"/>
    <col min="13061" max="13061" width="10.6640625" style="1" customWidth="1"/>
    <col min="13062" max="13062" width="7.75" style="1" customWidth="1"/>
    <col min="13063" max="13063" width="11.9140625" style="1" customWidth="1"/>
    <col min="13064" max="13064" width="9.9140625" style="1" customWidth="1"/>
    <col min="13065" max="13065" width="9.58203125" style="1" customWidth="1"/>
    <col min="13066" max="13066" width="10.83203125" style="1" customWidth="1"/>
    <col min="13067" max="13067" width="12.33203125" style="1" bestFit="1" customWidth="1"/>
    <col min="13068" max="13312" width="8.1640625" style="1"/>
    <col min="13313" max="13313" width="2.83203125" style="1" customWidth="1"/>
    <col min="13314" max="13314" width="7.5" style="1" customWidth="1"/>
    <col min="13315" max="13315" width="12.9140625" style="1" customWidth="1"/>
    <col min="13316" max="13316" width="10.25" style="1" customWidth="1"/>
    <col min="13317" max="13317" width="10.6640625" style="1" customWidth="1"/>
    <col min="13318" max="13318" width="7.75" style="1" customWidth="1"/>
    <col min="13319" max="13319" width="11.9140625" style="1" customWidth="1"/>
    <col min="13320" max="13320" width="9.9140625" style="1" customWidth="1"/>
    <col min="13321" max="13321" width="9.58203125" style="1" customWidth="1"/>
    <col min="13322" max="13322" width="10.83203125" style="1" customWidth="1"/>
    <col min="13323" max="13323" width="12.33203125" style="1" bestFit="1" customWidth="1"/>
    <col min="13324" max="13568" width="8.1640625" style="1"/>
    <col min="13569" max="13569" width="2.83203125" style="1" customWidth="1"/>
    <col min="13570" max="13570" width="7.5" style="1" customWidth="1"/>
    <col min="13571" max="13571" width="12.9140625" style="1" customWidth="1"/>
    <col min="13572" max="13572" width="10.25" style="1" customWidth="1"/>
    <col min="13573" max="13573" width="10.6640625" style="1" customWidth="1"/>
    <col min="13574" max="13574" width="7.75" style="1" customWidth="1"/>
    <col min="13575" max="13575" width="11.9140625" style="1" customWidth="1"/>
    <col min="13576" max="13576" width="9.9140625" style="1" customWidth="1"/>
    <col min="13577" max="13577" width="9.58203125" style="1" customWidth="1"/>
    <col min="13578" max="13578" width="10.83203125" style="1" customWidth="1"/>
    <col min="13579" max="13579" width="12.33203125" style="1" bestFit="1" customWidth="1"/>
    <col min="13580" max="13824" width="8.1640625" style="1"/>
    <col min="13825" max="13825" width="2.83203125" style="1" customWidth="1"/>
    <col min="13826" max="13826" width="7.5" style="1" customWidth="1"/>
    <col min="13827" max="13827" width="12.9140625" style="1" customWidth="1"/>
    <col min="13828" max="13828" width="10.25" style="1" customWidth="1"/>
    <col min="13829" max="13829" width="10.6640625" style="1" customWidth="1"/>
    <col min="13830" max="13830" width="7.75" style="1" customWidth="1"/>
    <col min="13831" max="13831" width="11.9140625" style="1" customWidth="1"/>
    <col min="13832" max="13832" width="9.9140625" style="1" customWidth="1"/>
    <col min="13833" max="13833" width="9.58203125" style="1" customWidth="1"/>
    <col min="13834" max="13834" width="10.83203125" style="1" customWidth="1"/>
    <col min="13835" max="13835" width="12.33203125" style="1" bestFit="1" customWidth="1"/>
    <col min="13836" max="14080" width="8.1640625" style="1"/>
    <col min="14081" max="14081" width="2.83203125" style="1" customWidth="1"/>
    <col min="14082" max="14082" width="7.5" style="1" customWidth="1"/>
    <col min="14083" max="14083" width="12.9140625" style="1" customWidth="1"/>
    <col min="14084" max="14084" width="10.25" style="1" customWidth="1"/>
    <col min="14085" max="14085" width="10.6640625" style="1" customWidth="1"/>
    <col min="14086" max="14086" width="7.75" style="1" customWidth="1"/>
    <col min="14087" max="14087" width="11.9140625" style="1" customWidth="1"/>
    <col min="14088" max="14088" width="9.9140625" style="1" customWidth="1"/>
    <col min="14089" max="14089" width="9.58203125" style="1" customWidth="1"/>
    <col min="14090" max="14090" width="10.83203125" style="1" customWidth="1"/>
    <col min="14091" max="14091" width="12.33203125" style="1" bestFit="1" customWidth="1"/>
    <col min="14092" max="14336" width="8.1640625" style="1"/>
    <col min="14337" max="14337" width="2.83203125" style="1" customWidth="1"/>
    <col min="14338" max="14338" width="7.5" style="1" customWidth="1"/>
    <col min="14339" max="14339" width="12.9140625" style="1" customWidth="1"/>
    <col min="14340" max="14340" width="10.25" style="1" customWidth="1"/>
    <col min="14341" max="14341" width="10.6640625" style="1" customWidth="1"/>
    <col min="14342" max="14342" width="7.75" style="1" customWidth="1"/>
    <col min="14343" max="14343" width="11.9140625" style="1" customWidth="1"/>
    <col min="14344" max="14344" width="9.9140625" style="1" customWidth="1"/>
    <col min="14345" max="14345" width="9.58203125" style="1" customWidth="1"/>
    <col min="14346" max="14346" width="10.83203125" style="1" customWidth="1"/>
    <col min="14347" max="14347" width="12.33203125" style="1" bestFit="1" customWidth="1"/>
    <col min="14348" max="14592" width="8.1640625" style="1"/>
    <col min="14593" max="14593" width="2.83203125" style="1" customWidth="1"/>
    <col min="14594" max="14594" width="7.5" style="1" customWidth="1"/>
    <col min="14595" max="14595" width="12.9140625" style="1" customWidth="1"/>
    <col min="14596" max="14596" width="10.25" style="1" customWidth="1"/>
    <col min="14597" max="14597" width="10.6640625" style="1" customWidth="1"/>
    <col min="14598" max="14598" width="7.75" style="1" customWidth="1"/>
    <col min="14599" max="14599" width="11.9140625" style="1" customWidth="1"/>
    <col min="14600" max="14600" width="9.9140625" style="1" customWidth="1"/>
    <col min="14601" max="14601" width="9.58203125" style="1" customWidth="1"/>
    <col min="14602" max="14602" width="10.83203125" style="1" customWidth="1"/>
    <col min="14603" max="14603" width="12.33203125" style="1" bestFit="1" customWidth="1"/>
    <col min="14604" max="14848" width="8.1640625" style="1"/>
    <col min="14849" max="14849" width="2.83203125" style="1" customWidth="1"/>
    <col min="14850" max="14850" width="7.5" style="1" customWidth="1"/>
    <col min="14851" max="14851" width="12.9140625" style="1" customWidth="1"/>
    <col min="14852" max="14852" width="10.25" style="1" customWidth="1"/>
    <col min="14853" max="14853" width="10.6640625" style="1" customWidth="1"/>
    <col min="14854" max="14854" width="7.75" style="1" customWidth="1"/>
    <col min="14855" max="14855" width="11.9140625" style="1" customWidth="1"/>
    <col min="14856" max="14856" width="9.9140625" style="1" customWidth="1"/>
    <col min="14857" max="14857" width="9.58203125" style="1" customWidth="1"/>
    <col min="14858" max="14858" width="10.83203125" style="1" customWidth="1"/>
    <col min="14859" max="14859" width="12.33203125" style="1" bestFit="1" customWidth="1"/>
    <col min="14860" max="15104" width="8.1640625" style="1"/>
    <col min="15105" max="15105" width="2.83203125" style="1" customWidth="1"/>
    <col min="15106" max="15106" width="7.5" style="1" customWidth="1"/>
    <col min="15107" max="15107" width="12.9140625" style="1" customWidth="1"/>
    <col min="15108" max="15108" width="10.25" style="1" customWidth="1"/>
    <col min="15109" max="15109" width="10.6640625" style="1" customWidth="1"/>
    <col min="15110" max="15110" width="7.75" style="1" customWidth="1"/>
    <col min="15111" max="15111" width="11.9140625" style="1" customWidth="1"/>
    <col min="15112" max="15112" width="9.9140625" style="1" customWidth="1"/>
    <col min="15113" max="15113" width="9.58203125" style="1" customWidth="1"/>
    <col min="15114" max="15114" width="10.83203125" style="1" customWidth="1"/>
    <col min="15115" max="15115" width="12.33203125" style="1" bestFit="1" customWidth="1"/>
    <col min="15116" max="15360" width="8.1640625" style="1"/>
    <col min="15361" max="15361" width="2.83203125" style="1" customWidth="1"/>
    <col min="15362" max="15362" width="7.5" style="1" customWidth="1"/>
    <col min="15363" max="15363" width="12.9140625" style="1" customWidth="1"/>
    <col min="15364" max="15364" width="10.25" style="1" customWidth="1"/>
    <col min="15365" max="15365" width="10.6640625" style="1" customWidth="1"/>
    <col min="15366" max="15366" width="7.75" style="1" customWidth="1"/>
    <col min="15367" max="15367" width="11.9140625" style="1" customWidth="1"/>
    <col min="15368" max="15368" width="9.9140625" style="1" customWidth="1"/>
    <col min="15369" max="15369" width="9.58203125" style="1" customWidth="1"/>
    <col min="15370" max="15370" width="10.83203125" style="1" customWidth="1"/>
    <col min="15371" max="15371" width="12.33203125" style="1" bestFit="1" customWidth="1"/>
    <col min="15372" max="15616" width="8.1640625" style="1"/>
    <col min="15617" max="15617" width="2.83203125" style="1" customWidth="1"/>
    <col min="15618" max="15618" width="7.5" style="1" customWidth="1"/>
    <col min="15619" max="15619" width="12.9140625" style="1" customWidth="1"/>
    <col min="15620" max="15620" width="10.25" style="1" customWidth="1"/>
    <col min="15621" max="15621" width="10.6640625" style="1" customWidth="1"/>
    <col min="15622" max="15622" width="7.75" style="1" customWidth="1"/>
    <col min="15623" max="15623" width="11.9140625" style="1" customWidth="1"/>
    <col min="15624" max="15624" width="9.9140625" style="1" customWidth="1"/>
    <col min="15625" max="15625" width="9.58203125" style="1" customWidth="1"/>
    <col min="15626" max="15626" width="10.83203125" style="1" customWidth="1"/>
    <col min="15627" max="15627" width="12.33203125" style="1" bestFit="1" customWidth="1"/>
    <col min="15628" max="15872" width="8.1640625" style="1"/>
    <col min="15873" max="15873" width="2.83203125" style="1" customWidth="1"/>
    <col min="15874" max="15874" width="7.5" style="1" customWidth="1"/>
    <col min="15875" max="15875" width="12.9140625" style="1" customWidth="1"/>
    <col min="15876" max="15876" width="10.25" style="1" customWidth="1"/>
    <col min="15877" max="15877" width="10.6640625" style="1" customWidth="1"/>
    <col min="15878" max="15878" width="7.75" style="1" customWidth="1"/>
    <col min="15879" max="15879" width="11.9140625" style="1" customWidth="1"/>
    <col min="15880" max="15880" width="9.9140625" style="1" customWidth="1"/>
    <col min="15881" max="15881" width="9.58203125" style="1" customWidth="1"/>
    <col min="15882" max="15882" width="10.83203125" style="1" customWidth="1"/>
    <col min="15883" max="15883" width="12.33203125" style="1" bestFit="1" customWidth="1"/>
    <col min="15884" max="16128" width="8.1640625" style="1"/>
    <col min="16129" max="16129" width="2.83203125" style="1" customWidth="1"/>
    <col min="16130" max="16130" width="7.5" style="1" customWidth="1"/>
    <col min="16131" max="16131" width="12.9140625" style="1" customWidth="1"/>
    <col min="16132" max="16132" width="10.25" style="1" customWidth="1"/>
    <col min="16133" max="16133" width="10.6640625" style="1" customWidth="1"/>
    <col min="16134" max="16134" width="7.75" style="1" customWidth="1"/>
    <col min="16135" max="16135" width="11.9140625" style="1" customWidth="1"/>
    <col min="16136" max="16136" width="9.9140625" style="1" customWidth="1"/>
    <col min="16137" max="16137" width="9.58203125" style="1" customWidth="1"/>
    <col min="16138" max="16138" width="10.83203125" style="1" customWidth="1"/>
    <col min="16139" max="16139" width="12.33203125" style="1" bestFit="1" customWidth="1"/>
    <col min="16140" max="16384" width="8.1640625" style="1"/>
  </cols>
  <sheetData>
    <row r="1" spans="2:9" ht="13.5" thickBot="1" x14ac:dyDescent="0.6">
      <c r="I1" s="54" t="s">
        <v>58</v>
      </c>
    </row>
    <row r="2" spans="2:9" ht="28.25" customHeight="1" x14ac:dyDescent="0.55000000000000004">
      <c r="B2" s="55" t="s">
        <v>44</v>
      </c>
      <c r="C2" s="56"/>
      <c r="D2" s="56"/>
      <c r="E2" s="56"/>
      <c r="F2" s="56"/>
      <c r="G2" s="56"/>
      <c r="H2" s="56"/>
      <c r="I2" s="57"/>
    </row>
    <row r="3" spans="2:9" ht="13.25" customHeight="1" x14ac:dyDescent="0.55000000000000004">
      <c r="B3" s="28"/>
      <c r="C3" s="29"/>
      <c r="D3" s="30"/>
      <c r="E3" s="30"/>
      <c r="F3" s="30"/>
      <c r="G3" s="30"/>
      <c r="H3" s="30"/>
      <c r="I3" s="52"/>
    </row>
    <row r="4" spans="2:9" ht="13.25" customHeight="1" x14ac:dyDescent="0.55000000000000004">
      <c r="B4" s="28" t="s">
        <v>56</v>
      </c>
      <c r="C4" s="29"/>
      <c r="D4" s="30"/>
      <c r="E4" s="30"/>
      <c r="F4" s="30"/>
      <c r="G4" s="30"/>
      <c r="H4" s="30"/>
      <c r="I4" s="31"/>
    </row>
    <row r="5" spans="2:9" x14ac:dyDescent="0.55000000000000004">
      <c r="B5" s="28"/>
      <c r="C5" s="29" t="s">
        <v>0</v>
      </c>
      <c r="D5" s="32"/>
      <c r="E5" s="29"/>
      <c r="F5" s="29"/>
      <c r="G5" s="29"/>
      <c r="H5" s="29"/>
      <c r="I5" s="31"/>
    </row>
    <row r="6" spans="2:9" x14ac:dyDescent="0.55000000000000004">
      <c r="B6" s="28" t="s">
        <v>1</v>
      </c>
      <c r="C6" s="29"/>
      <c r="D6" s="29"/>
      <c r="E6" s="29"/>
      <c r="F6" s="29"/>
      <c r="G6" s="29"/>
      <c r="H6" s="29"/>
      <c r="I6" s="31"/>
    </row>
    <row r="7" spans="2:9" x14ac:dyDescent="0.55000000000000004">
      <c r="B7" s="1" t="s">
        <v>57</v>
      </c>
      <c r="C7" s="29"/>
      <c r="D7" s="29"/>
      <c r="E7" s="29"/>
      <c r="F7" s="29"/>
      <c r="G7" s="29"/>
      <c r="H7" s="29"/>
      <c r="I7" s="31"/>
    </row>
    <row r="8" spans="2:9" x14ac:dyDescent="0.55000000000000004">
      <c r="B8" s="28"/>
      <c r="C8" s="29"/>
      <c r="D8" s="29"/>
      <c r="E8" s="29"/>
      <c r="F8" s="29"/>
      <c r="G8" s="29"/>
      <c r="H8" s="29"/>
      <c r="I8" s="31"/>
    </row>
    <row r="9" spans="2:9" x14ac:dyDescent="0.55000000000000004">
      <c r="B9" s="28"/>
      <c r="C9" s="29"/>
      <c r="D9" s="29"/>
      <c r="E9" s="29"/>
      <c r="F9" s="29"/>
      <c r="G9" s="29"/>
      <c r="H9" s="29"/>
      <c r="I9" s="31"/>
    </row>
    <row r="10" spans="2:9" x14ac:dyDescent="0.55000000000000004">
      <c r="B10" s="28"/>
      <c r="C10" s="29"/>
      <c r="D10" s="29"/>
      <c r="E10" s="29"/>
      <c r="F10" s="29"/>
      <c r="G10" s="29"/>
      <c r="H10" s="29"/>
      <c r="I10" s="31"/>
    </row>
    <row r="11" spans="2:9" x14ac:dyDescent="0.55000000000000004">
      <c r="B11" s="28"/>
      <c r="C11" s="29"/>
      <c r="D11" s="29"/>
      <c r="E11" s="29"/>
      <c r="F11" s="29"/>
      <c r="G11" s="29"/>
      <c r="H11" s="29"/>
      <c r="I11" s="31"/>
    </row>
    <row r="12" spans="2:9" x14ac:dyDescent="0.55000000000000004">
      <c r="B12" s="28"/>
      <c r="C12" s="29"/>
      <c r="D12" s="29"/>
      <c r="E12" s="29"/>
      <c r="F12" s="29"/>
      <c r="G12" s="29"/>
      <c r="H12" s="29"/>
      <c r="I12" s="31"/>
    </row>
    <row r="13" spans="2:9" x14ac:dyDescent="0.55000000000000004">
      <c r="B13" s="28"/>
      <c r="C13" s="29"/>
      <c r="D13" s="29"/>
      <c r="E13" s="29"/>
      <c r="F13" s="29"/>
      <c r="G13" s="29"/>
      <c r="H13" s="29"/>
      <c r="I13" s="31"/>
    </row>
    <row r="14" spans="2:9" x14ac:dyDescent="0.55000000000000004">
      <c r="B14" s="28"/>
      <c r="C14" s="29"/>
      <c r="D14" s="29"/>
      <c r="E14" s="29"/>
      <c r="F14" s="29"/>
      <c r="G14" s="29"/>
      <c r="H14" s="29"/>
      <c r="I14" s="31"/>
    </row>
    <row r="15" spans="2:9" x14ac:dyDescent="0.55000000000000004">
      <c r="B15" s="28"/>
      <c r="C15" s="29"/>
      <c r="D15" s="29"/>
      <c r="E15" s="29"/>
      <c r="F15" s="29"/>
      <c r="G15" s="29"/>
      <c r="H15" s="29"/>
      <c r="I15" s="31"/>
    </row>
    <row r="16" spans="2:9" x14ac:dyDescent="0.55000000000000004">
      <c r="B16" s="28"/>
      <c r="C16" s="29"/>
      <c r="D16" s="29"/>
      <c r="E16" s="29"/>
      <c r="F16" s="29"/>
      <c r="G16" s="29"/>
      <c r="H16" s="29"/>
      <c r="I16" s="31"/>
    </row>
    <row r="17" spans="2:9" x14ac:dyDescent="0.55000000000000004">
      <c r="B17" s="28"/>
      <c r="C17" s="29"/>
      <c r="D17" s="29"/>
      <c r="E17" s="29"/>
      <c r="F17" s="29"/>
      <c r="G17" s="29"/>
      <c r="H17" s="29"/>
      <c r="I17" s="31"/>
    </row>
    <row r="18" spans="2:9" x14ac:dyDescent="0.55000000000000004">
      <c r="B18" s="28"/>
      <c r="C18" s="29"/>
      <c r="D18" s="29"/>
      <c r="E18" s="29"/>
      <c r="F18" s="29"/>
      <c r="G18" s="29"/>
      <c r="H18" s="29"/>
      <c r="I18" s="31"/>
    </row>
    <row r="19" spans="2:9" x14ac:dyDescent="0.55000000000000004">
      <c r="B19" s="28"/>
      <c r="C19" s="29"/>
      <c r="D19" s="29"/>
      <c r="E19" s="29"/>
      <c r="F19" s="29"/>
      <c r="G19" s="29"/>
      <c r="H19" s="29"/>
      <c r="I19" s="31"/>
    </row>
    <row r="20" spans="2:9" x14ac:dyDescent="0.55000000000000004">
      <c r="B20" s="28"/>
      <c r="C20" s="29"/>
      <c r="D20" s="29"/>
      <c r="E20" s="29"/>
      <c r="F20" s="29"/>
      <c r="G20" s="29"/>
      <c r="H20" s="29"/>
      <c r="I20" s="31"/>
    </row>
    <row r="21" spans="2:9" x14ac:dyDescent="0.55000000000000004">
      <c r="B21" s="28"/>
      <c r="C21" s="29"/>
      <c r="D21" s="29"/>
      <c r="E21" s="29"/>
      <c r="F21" s="29"/>
      <c r="G21" s="29"/>
      <c r="H21" s="29"/>
      <c r="I21" s="31"/>
    </row>
    <row r="22" spans="2:9" x14ac:dyDescent="0.55000000000000004">
      <c r="B22" s="28"/>
      <c r="C22" s="29"/>
      <c r="D22" s="29"/>
      <c r="E22" s="29"/>
      <c r="F22" s="29"/>
      <c r="G22" s="29"/>
      <c r="H22" s="29"/>
      <c r="I22" s="31"/>
    </row>
    <row r="23" spans="2:9" x14ac:dyDescent="0.55000000000000004">
      <c r="B23" s="28"/>
      <c r="C23" s="29"/>
      <c r="D23" s="29"/>
      <c r="E23" s="29"/>
      <c r="F23" s="29"/>
      <c r="G23" s="29"/>
      <c r="H23" s="29"/>
      <c r="I23" s="31"/>
    </row>
    <row r="24" spans="2:9" x14ac:dyDescent="0.55000000000000004">
      <c r="B24" s="28"/>
      <c r="C24" s="29"/>
      <c r="D24" s="29"/>
      <c r="E24" s="29"/>
      <c r="F24" s="29"/>
      <c r="G24" s="29"/>
      <c r="H24" s="29"/>
      <c r="I24" s="31"/>
    </row>
    <row r="25" spans="2:9" ht="10.75" customHeight="1" thickBot="1" x14ac:dyDescent="0.6">
      <c r="B25" s="28"/>
      <c r="C25" s="29"/>
      <c r="D25" s="29"/>
      <c r="E25" s="29"/>
      <c r="F25" s="29"/>
      <c r="G25" s="29"/>
      <c r="H25" s="29"/>
      <c r="I25" s="31"/>
    </row>
    <row r="26" spans="2:9" s="7" customFormat="1" ht="25.75" customHeight="1" thickTop="1" thickBot="1" x14ac:dyDescent="0.6">
      <c r="B26" s="33"/>
      <c r="C26" s="4" t="s">
        <v>2</v>
      </c>
      <c r="D26" s="27" t="s">
        <v>43</v>
      </c>
      <c r="E26" s="58" t="s">
        <v>3</v>
      </c>
      <c r="F26" s="59"/>
      <c r="G26" s="6">
        <f>E30*F30+E31*F31+E32*F32+E33*F33+E34*F34+E35*F35+E36*F36+E37*F37+E38*F38+E39*F39+E40*F40+E41*F41+E42*F42</f>
        <v>3500</v>
      </c>
      <c r="H26" s="34"/>
      <c r="I26" s="35"/>
    </row>
    <row r="27" spans="2:9" s="7" customFormat="1" ht="10.5" customHeight="1" thickTop="1" x14ac:dyDescent="0.55000000000000004">
      <c r="B27" s="33"/>
      <c r="C27" s="36"/>
      <c r="D27" s="37"/>
      <c r="E27" s="36"/>
      <c r="F27" s="36"/>
      <c r="G27" s="36"/>
      <c r="H27" s="34"/>
      <c r="I27" s="35"/>
    </row>
    <row r="28" spans="2:9" s="7" customFormat="1" x14ac:dyDescent="0.55000000000000004">
      <c r="B28" s="33"/>
      <c r="C28" s="34"/>
      <c r="D28" s="38" t="s">
        <v>45</v>
      </c>
      <c r="E28" s="34"/>
      <c r="F28" s="34"/>
      <c r="G28" s="34"/>
      <c r="H28" s="34"/>
      <c r="I28" s="35"/>
    </row>
    <row r="29" spans="2:9" s="8" customFormat="1" ht="40.75" customHeight="1" x14ac:dyDescent="0.55000000000000004">
      <c r="B29" s="39"/>
      <c r="C29" s="9"/>
      <c r="D29" s="10" t="s">
        <v>6</v>
      </c>
      <c r="E29" s="11" t="s">
        <v>7</v>
      </c>
      <c r="F29" s="9" t="s">
        <v>8</v>
      </c>
      <c r="G29" s="11" t="s">
        <v>9</v>
      </c>
      <c r="H29" s="36"/>
      <c r="I29" s="40"/>
    </row>
    <row r="30" spans="2:9" s="7" customFormat="1" x14ac:dyDescent="0.55000000000000004">
      <c r="B30" s="33"/>
      <c r="C30" s="12" t="s">
        <v>4</v>
      </c>
      <c r="D30" s="15">
        <v>116.4</v>
      </c>
      <c r="E30" s="16">
        <v>3500</v>
      </c>
      <c r="F30" s="16">
        <v>1</v>
      </c>
      <c r="G30" s="16">
        <f>(116.4-D30)*E30*F30</f>
        <v>0</v>
      </c>
      <c r="H30" s="34"/>
      <c r="I30" s="35"/>
    </row>
    <row r="31" spans="2:9" s="7" customFormat="1" ht="18.649999999999999" customHeight="1" x14ac:dyDescent="0.55000000000000004">
      <c r="B31" s="33"/>
      <c r="C31" s="12" t="s">
        <v>11</v>
      </c>
      <c r="D31" s="13"/>
      <c r="E31" s="14"/>
      <c r="F31" s="14"/>
      <c r="G31" s="12">
        <f>(116.4-D31)*E31*F31</f>
        <v>0</v>
      </c>
      <c r="H31" s="34"/>
      <c r="I31" s="35"/>
    </row>
    <row r="32" spans="2:9" s="7" customFormat="1" ht="18.649999999999999" customHeight="1" x14ac:dyDescent="0.55000000000000004">
      <c r="B32" s="33"/>
      <c r="C32" s="12" t="s">
        <v>12</v>
      </c>
      <c r="D32" s="13"/>
      <c r="E32" s="14"/>
      <c r="F32" s="14"/>
      <c r="G32" s="12">
        <f t="shared" ref="G32:G42" si="0">(116.4-D32)*E32*F32</f>
        <v>0</v>
      </c>
      <c r="H32" s="34"/>
      <c r="I32" s="35"/>
    </row>
    <row r="33" spans="2:9" s="7" customFormat="1" ht="18.649999999999999" customHeight="1" x14ac:dyDescent="0.55000000000000004">
      <c r="B33" s="33"/>
      <c r="C33" s="12" t="s">
        <v>13</v>
      </c>
      <c r="D33" s="13"/>
      <c r="E33" s="14"/>
      <c r="F33" s="14"/>
      <c r="G33" s="12">
        <f t="shared" si="0"/>
        <v>0</v>
      </c>
      <c r="H33" s="34"/>
      <c r="I33" s="35"/>
    </row>
    <row r="34" spans="2:9" s="7" customFormat="1" ht="18.649999999999999" customHeight="1" x14ac:dyDescent="0.55000000000000004">
      <c r="B34" s="33"/>
      <c r="C34" s="12" t="s">
        <v>14</v>
      </c>
      <c r="D34" s="13"/>
      <c r="E34" s="14"/>
      <c r="F34" s="14"/>
      <c r="G34" s="12">
        <f t="shared" si="0"/>
        <v>0</v>
      </c>
      <c r="H34" s="34"/>
      <c r="I34" s="35"/>
    </row>
    <row r="35" spans="2:9" s="7" customFormat="1" ht="18.649999999999999" customHeight="1" x14ac:dyDescent="0.55000000000000004">
      <c r="B35" s="33"/>
      <c r="C35" s="12" t="s">
        <v>15</v>
      </c>
      <c r="D35" s="13"/>
      <c r="E35" s="14"/>
      <c r="F35" s="14"/>
      <c r="G35" s="12">
        <f t="shared" si="0"/>
        <v>0</v>
      </c>
      <c r="H35" s="34"/>
      <c r="I35" s="35"/>
    </row>
    <row r="36" spans="2:9" s="7" customFormat="1" ht="18.649999999999999" customHeight="1" x14ac:dyDescent="0.55000000000000004">
      <c r="B36" s="33"/>
      <c r="C36" s="12" t="s">
        <v>16</v>
      </c>
      <c r="D36" s="13"/>
      <c r="E36" s="14"/>
      <c r="F36" s="14"/>
      <c r="G36" s="12">
        <f t="shared" si="0"/>
        <v>0</v>
      </c>
      <c r="H36" s="34"/>
      <c r="I36" s="35"/>
    </row>
    <row r="37" spans="2:9" s="7" customFormat="1" ht="18.649999999999999" customHeight="1" x14ac:dyDescent="0.55000000000000004">
      <c r="B37" s="33"/>
      <c r="C37" s="12" t="s">
        <v>17</v>
      </c>
      <c r="D37" s="13"/>
      <c r="E37" s="14"/>
      <c r="F37" s="14"/>
      <c r="G37" s="12">
        <f t="shared" si="0"/>
        <v>0</v>
      </c>
      <c r="H37" s="34"/>
      <c r="I37" s="35"/>
    </row>
    <row r="38" spans="2:9" s="7" customFormat="1" ht="18.649999999999999" customHeight="1" x14ac:dyDescent="0.55000000000000004">
      <c r="B38" s="33"/>
      <c r="C38" s="12" t="s">
        <v>18</v>
      </c>
      <c r="D38" s="13"/>
      <c r="E38" s="14"/>
      <c r="F38" s="14"/>
      <c r="G38" s="12">
        <f t="shared" si="0"/>
        <v>0</v>
      </c>
      <c r="H38" s="34"/>
      <c r="I38" s="35"/>
    </row>
    <row r="39" spans="2:9" s="7" customFormat="1" ht="18.649999999999999" customHeight="1" x14ac:dyDescent="0.55000000000000004">
      <c r="B39" s="33"/>
      <c r="C39" s="12" t="s">
        <v>19</v>
      </c>
      <c r="D39" s="13"/>
      <c r="E39" s="14"/>
      <c r="F39" s="14"/>
      <c r="G39" s="12">
        <f t="shared" si="0"/>
        <v>0</v>
      </c>
      <c r="H39" s="34"/>
      <c r="I39" s="35"/>
    </row>
    <row r="40" spans="2:9" s="7" customFormat="1" ht="18.649999999999999" customHeight="1" x14ac:dyDescent="0.55000000000000004">
      <c r="B40" s="33"/>
      <c r="C40" s="12" t="s">
        <v>20</v>
      </c>
      <c r="D40" s="13"/>
      <c r="E40" s="14"/>
      <c r="F40" s="14"/>
      <c r="G40" s="12">
        <f t="shared" si="0"/>
        <v>0</v>
      </c>
      <c r="H40" s="34"/>
      <c r="I40" s="35"/>
    </row>
    <row r="41" spans="2:9" s="7" customFormat="1" ht="18.649999999999999" customHeight="1" x14ac:dyDescent="0.55000000000000004">
      <c r="B41" s="33"/>
      <c r="C41" s="12" t="s">
        <v>21</v>
      </c>
      <c r="D41" s="13"/>
      <c r="E41" s="14"/>
      <c r="F41" s="14"/>
      <c r="G41" s="12">
        <f t="shared" si="0"/>
        <v>0</v>
      </c>
      <c r="H41" s="34"/>
      <c r="I41" s="35"/>
    </row>
    <row r="42" spans="2:9" s="7" customFormat="1" ht="18.649999999999999" customHeight="1" x14ac:dyDescent="0.55000000000000004">
      <c r="B42" s="33"/>
      <c r="C42" s="12" t="s">
        <v>22</v>
      </c>
      <c r="D42" s="13"/>
      <c r="E42" s="14"/>
      <c r="F42" s="14"/>
      <c r="G42" s="12">
        <f t="shared" si="0"/>
        <v>0</v>
      </c>
      <c r="H42" s="34"/>
      <c r="I42" s="35"/>
    </row>
    <row r="43" spans="2:9" s="7" customFormat="1" ht="18.649999999999999" customHeight="1" x14ac:dyDescent="0.55000000000000004">
      <c r="B43" s="33"/>
      <c r="C43" s="17" t="s">
        <v>23</v>
      </c>
      <c r="D43" s="18"/>
      <c r="E43" s="18"/>
      <c r="F43" s="19"/>
      <c r="G43" s="12">
        <f>IF(G26&lt;=3500,0,SUM(G30:G42))</f>
        <v>0</v>
      </c>
      <c r="H43" s="34"/>
      <c r="I43" s="35"/>
    </row>
    <row r="44" spans="2:9" s="7" customFormat="1" ht="18.649999999999999" customHeight="1" x14ac:dyDescent="0.55000000000000004">
      <c r="B44" s="33"/>
      <c r="C44" s="17" t="s">
        <v>24</v>
      </c>
      <c r="D44" s="18"/>
      <c r="E44" s="18"/>
      <c r="F44" s="19"/>
      <c r="G44" s="20">
        <f>ROUND(G43/G26,1)</f>
        <v>0</v>
      </c>
      <c r="H44" s="34"/>
      <c r="I44" s="35"/>
    </row>
    <row r="45" spans="2:9" s="7" customFormat="1" ht="18.649999999999999" customHeight="1" x14ac:dyDescent="0.55000000000000004">
      <c r="B45" s="33"/>
      <c r="C45" s="17" t="s">
        <v>25</v>
      </c>
      <c r="D45" s="18"/>
      <c r="E45" s="18"/>
      <c r="F45" s="19"/>
      <c r="G45" s="12">
        <f>IF(G26&lt;=3500,0,ROUND((((227.6/2)+G44)/227.6)*G26,0))</f>
        <v>0</v>
      </c>
      <c r="H45" s="34"/>
      <c r="I45" s="35"/>
    </row>
    <row r="46" spans="2:9" s="7" customFormat="1" ht="18.649999999999999" customHeight="1" x14ac:dyDescent="0.55000000000000004">
      <c r="B46" s="33"/>
      <c r="C46" s="17" t="s">
        <v>26</v>
      </c>
      <c r="D46" s="18"/>
      <c r="E46" s="18"/>
      <c r="F46" s="19"/>
      <c r="G46" s="12">
        <f>IF(G26&lt;=3500,0,ROUND((((227.6/2)-G44)/227.6)*G26,0))</f>
        <v>0</v>
      </c>
      <c r="H46" s="34"/>
      <c r="I46" s="35"/>
    </row>
    <row r="47" spans="2:9" s="7" customFormat="1" ht="10.5" customHeight="1" x14ac:dyDescent="0.55000000000000004">
      <c r="B47" s="33"/>
      <c r="C47" s="34"/>
      <c r="D47" s="34"/>
      <c r="E47" s="34"/>
      <c r="F47" s="34"/>
      <c r="G47" s="34"/>
      <c r="H47" s="34"/>
      <c r="I47" s="35"/>
    </row>
    <row r="48" spans="2:9" ht="18.649999999999999" customHeight="1" x14ac:dyDescent="0.55000000000000004">
      <c r="B48" s="28"/>
      <c r="C48" s="21" t="s">
        <v>27</v>
      </c>
      <c r="D48" s="22"/>
      <c r="E48" s="22"/>
      <c r="F48" s="23"/>
      <c r="G48" s="24">
        <f>IF(G26&lt;=3500,0,ROUND((G45-G46)/G26,3))</f>
        <v>0</v>
      </c>
      <c r="H48" s="29"/>
      <c r="I48" s="31"/>
    </row>
    <row r="49" spans="2:9" ht="10.5" customHeight="1" thickBot="1" x14ac:dyDescent="0.6">
      <c r="B49" s="28"/>
      <c r="C49" s="29"/>
      <c r="D49" s="29"/>
      <c r="E49" s="29"/>
      <c r="F49" s="29"/>
      <c r="G49" s="29"/>
      <c r="H49" s="29"/>
      <c r="I49" s="31"/>
    </row>
    <row r="50" spans="2:9" ht="29" customHeight="1" thickTop="1" thickBot="1" x14ac:dyDescent="0.6">
      <c r="B50" s="28"/>
      <c r="C50" s="60" t="s">
        <v>28</v>
      </c>
      <c r="D50" s="61"/>
      <c r="E50" s="25"/>
      <c r="F50" s="25"/>
      <c r="G50" s="26" t="str">
        <f>IF(G26&lt;=3500," ",IF(G48&gt;0.1,"×",IF(G48&lt;(-0.1),"×","○")))</f>
        <v xml:space="preserve"> </v>
      </c>
      <c r="H50" s="29"/>
      <c r="I50" s="31"/>
    </row>
    <row r="51" spans="2:9" ht="10.5" customHeight="1" thickTop="1" thickBot="1" x14ac:dyDescent="0.6">
      <c r="B51" s="41"/>
      <c r="C51" s="42"/>
      <c r="D51" s="42"/>
      <c r="E51" s="42"/>
      <c r="F51" s="42"/>
      <c r="G51" s="42"/>
      <c r="H51" s="42"/>
      <c r="I51" s="43"/>
    </row>
  </sheetData>
  <mergeCells count="3">
    <mergeCell ref="E26:F26"/>
    <mergeCell ref="C50:D50"/>
    <mergeCell ref="B2:I2"/>
  </mergeCells>
  <phoneticPr fontId="2"/>
  <printOptions horizontalCentered="1"/>
  <pageMargins left="0.23622047244094491" right="0.23622047244094491" top="0.35433070866141736" bottom="0.35433070866141736" header="0.31496062992125984" footer="0.31496062992125984"/>
  <pageSetup paperSize="9" scale="9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9E15C-EA1A-4FCD-9B99-ACA0CF747534}">
  <sheetPr>
    <pageSetUpPr fitToPage="1"/>
  </sheetPr>
  <dimension ref="B1:I51"/>
  <sheetViews>
    <sheetView zoomScaleNormal="100" workbookViewId="0">
      <selection activeCell="B2" sqref="B2:I2"/>
    </sheetView>
  </sheetViews>
  <sheetFormatPr defaultColWidth="8.1640625" defaultRowHeight="13" x14ac:dyDescent="0.55000000000000004"/>
  <cols>
    <col min="1" max="1" width="2.83203125" style="1" customWidth="1"/>
    <col min="2" max="2" width="7.5" style="1" customWidth="1"/>
    <col min="3" max="3" width="12.9140625" style="1" customWidth="1"/>
    <col min="4" max="4" width="10.25" style="1" customWidth="1"/>
    <col min="5" max="5" width="10.6640625" style="1" customWidth="1"/>
    <col min="6" max="6" width="7.75" style="1" customWidth="1"/>
    <col min="7" max="7" width="11.9140625" style="1" customWidth="1"/>
    <col min="8" max="8" width="9.9140625" style="1" customWidth="1"/>
    <col min="9" max="9" width="9.58203125" style="1" customWidth="1"/>
    <col min="10" max="10" width="10.83203125" style="1" customWidth="1"/>
    <col min="11" max="11" width="12.33203125" style="1" bestFit="1" customWidth="1"/>
    <col min="12" max="256" width="8.1640625" style="1"/>
    <col min="257" max="257" width="2.83203125" style="1" customWidth="1"/>
    <col min="258" max="258" width="7.5" style="1" customWidth="1"/>
    <col min="259" max="259" width="12.9140625" style="1" customWidth="1"/>
    <col min="260" max="260" width="10.25" style="1" customWidth="1"/>
    <col min="261" max="261" width="10.6640625" style="1" customWidth="1"/>
    <col min="262" max="262" width="7.75" style="1" customWidth="1"/>
    <col min="263" max="263" width="11.9140625" style="1" customWidth="1"/>
    <col min="264" max="264" width="9.9140625" style="1" customWidth="1"/>
    <col min="265" max="265" width="9.58203125" style="1" customWidth="1"/>
    <col min="266" max="266" width="10.83203125" style="1" customWidth="1"/>
    <col min="267" max="267" width="12.33203125" style="1" bestFit="1" customWidth="1"/>
    <col min="268" max="512" width="8.1640625" style="1"/>
    <col min="513" max="513" width="2.83203125" style="1" customWidth="1"/>
    <col min="514" max="514" width="7.5" style="1" customWidth="1"/>
    <col min="515" max="515" width="12.9140625" style="1" customWidth="1"/>
    <col min="516" max="516" width="10.25" style="1" customWidth="1"/>
    <col min="517" max="517" width="10.6640625" style="1" customWidth="1"/>
    <col min="518" max="518" width="7.75" style="1" customWidth="1"/>
    <col min="519" max="519" width="11.9140625" style="1" customWidth="1"/>
    <col min="520" max="520" width="9.9140625" style="1" customWidth="1"/>
    <col min="521" max="521" width="9.58203125" style="1" customWidth="1"/>
    <col min="522" max="522" width="10.83203125" style="1" customWidth="1"/>
    <col min="523" max="523" width="12.33203125" style="1" bestFit="1" customWidth="1"/>
    <col min="524" max="768" width="8.1640625" style="1"/>
    <col min="769" max="769" width="2.83203125" style="1" customWidth="1"/>
    <col min="770" max="770" width="7.5" style="1" customWidth="1"/>
    <col min="771" max="771" width="12.9140625" style="1" customWidth="1"/>
    <col min="772" max="772" width="10.25" style="1" customWidth="1"/>
    <col min="773" max="773" width="10.6640625" style="1" customWidth="1"/>
    <col min="774" max="774" width="7.75" style="1" customWidth="1"/>
    <col min="775" max="775" width="11.9140625" style="1" customWidth="1"/>
    <col min="776" max="776" width="9.9140625" style="1" customWidth="1"/>
    <col min="777" max="777" width="9.58203125" style="1" customWidth="1"/>
    <col min="778" max="778" width="10.83203125" style="1" customWidth="1"/>
    <col min="779" max="779" width="12.33203125" style="1" bestFit="1" customWidth="1"/>
    <col min="780" max="1024" width="8.1640625" style="1"/>
    <col min="1025" max="1025" width="2.83203125" style="1" customWidth="1"/>
    <col min="1026" max="1026" width="7.5" style="1" customWidth="1"/>
    <col min="1027" max="1027" width="12.9140625" style="1" customWidth="1"/>
    <col min="1028" max="1028" width="10.25" style="1" customWidth="1"/>
    <col min="1029" max="1029" width="10.6640625" style="1" customWidth="1"/>
    <col min="1030" max="1030" width="7.75" style="1" customWidth="1"/>
    <col min="1031" max="1031" width="11.9140625" style="1" customWidth="1"/>
    <col min="1032" max="1032" width="9.9140625" style="1" customWidth="1"/>
    <col min="1033" max="1033" width="9.58203125" style="1" customWidth="1"/>
    <col min="1034" max="1034" width="10.83203125" style="1" customWidth="1"/>
    <col min="1035" max="1035" width="12.33203125" style="1" bestFit="1" customWidth="1"/>
    <col min="1036" max="1280" width="8.1640625" style="1"/>
    <col min="1281" max="1281" width="2.83203125" style="1" customWidth="1"/>
    <col min="1282" max="1282" width="7.5" style="1" customWidth="1"/>
    <col min="1283" max="1283" width="12.9140625" style="1" customWidth="1"/>
    <col min="1284" max="1284" width="10.25" style="1" customWidth="1"/>
    <col min="1285" max="1285" width="10.6640625" style="1" customWidth="1"/>
    <col min="1286" max="1286" width="7.75" style="1" customWidth="1"/>
    <col min="1287" max="1287" width="11.9140625" style="1" customWidth="1"/>
    <col min="1288" max="1288" width="9.9140625" style="1" customWidth="1"/>
    <col min="1289" max="1289" width="9.58203125" style="1" customWidth="1"/>
    <col min="1290" max="1290" width="10.83203125" style="1" customWidth="1"/>
    <col min="1291" max="1291" width="12.33203125" style="1" bestFit="1" customWidth="1"/>
    <col min="1292" max="1536" width="8.1640625" style="1"/>
    <col min="1537" max="1537" width="2.83203125" style="1" customWidth="1"/>
    <col min="1538" max="1538" width="7.5" style="1" customWidth="1"/>
    <col min="1539" max="1539" width="12.9140625" style="1" customWidth="1"/>
    <col min="1540" max="1540" width="10.25" style="1" customWidth="1"/>
    <col min="1541" max="1541" width="10.6640625" style="1" customWidth="1"/>
    <col min="1542" max="1542" width="7.75" style="1" customWidth="1"/>
    <col min="1543" max="1543" width="11.9140625" style="1" customWidth="1"/>
    <col min="1544" max="1544" width="9.9140625" style="1" customWidth="1"/>
    <col min="1545" max="1545" width="9.58203125" style="1" customWidth="1"/>
    <col min="1546" max="1546" width="10.83203125" style="1" customWidth="1"/>
    <col min="1547" max="1547" width="12.33203125" style="1" bestFit="1" customWidth="1"/>
    <col min="1548" max="1792" width="8.1640625" style="1"/>
    <col min="1793" max="1793" width="2.83203125" style="1" customWidth="1"/>
    <col min="1794" max="1794" width="7.5" style="1" customWidth="1"/>
    <col min="1795" max="1795" width="12.9140625" style="1" customWidth="1"/>
    <col min="1796" max="1796" width="10.25" style="1" customWidth="1"/>
    <col min="1797" max="1797" width="10.6640625" style="1" customWidth="1"/>
    <col min="1798" max="1798" width="7.75" style="1" customWidth="1"/>
    <col min="1799" max="1799" width="11.9140625" style="1" customWidth="1"/>
    <col min="1800" max="1800" width="9.9140625" style="1" customWidth="1"/>
    <col min="1801" max="1801" width="9.58203125" style="1" customWidth="1"/>
    <col min="1802" max="1802" width="10.83203125" style="1" customWidth="1"/>
    <col min="1803" max="1803" width="12.33203125" style="1" bestFit="1" customWidth="1"/>
    <col min="1804" max="2048" width="8.1640625" style="1"/>
    <col min="2049" max="2049" width="2.83203125" style="1" customWidth="1"/>
    <col min="2050" max="2050" width="7.5" style="1" customWidth="1"/>
    <col min="2051" max="2051" width="12.9140625" style="1" customWidth="1"/>
    <col min="2052" max="2052" width="10.25" style="1" customWidth="1"/>
    <col min="2053" max="2053" width="10.6640625" style="1" customWidth="1"/>
    <col min="2054" max="2054" width="7.75" style="1" customWidth="1"/>
    <col min="2055" max="2055" width="11.9140625" style="1" customWidth="1"/>
    <col min="2056" max="2056" width="9.9140625" style="1" customWidth="1"/>
    <col min="2057" max="2057" width="9.58203125" style="1" customWidth="1"/>
    <col min="2058" max="2058" width="10.83203125" style="1" customWidth="1"/>
    <col min="2059" max="2059" width="12.33203125" style="1" bestFit="1" customWidth="1"/>
    <col min="2060" max="2304" width="8.1640625" style="1"/>
    <col min="2305" max="2305" width="2.83203125" style="1" customWidth="1"/>
    <col min="2306" max="2306" width="7.5" style="1" customWidth="1"/>
    <col min="2307" max="2307" width="12.9140625" style="1" customWidth="1"/>
    <col min="2308" max="2308" width="10.25" style="1" customWidth="1"/>
    <col min="2309" max="2309" width="10.6640625" style="1" customWidth="1"/>
    <col min="2310" max="2310" width="7.75" style="1" customWidth="1"/>
    <col min="2311" max="2311" width="11.9140625" style="1" customWidth="1"/>
    <col min="2312" max="2312" width="9.9140625" style="1" customWidth="1"/>
    <col min="2313" max="2313" width="9.58203125" style="1" customWidth="1"/>
    <col min="2314" max="2314" width="10.83203125" style="1" customWidth="1"/>
    <col min="2315" max="2315" width="12.33203125" style="1" bestFit="1" customWidth="1"/>
    <col min="2316" max="2560" width="8.1640625" style="1"/>
    <col min="2561" max="2561" width="2.83203125" style="1" customWidth="1"/>
    <col min="2562" max="2562" width="7.5" style="1" customWidth="1"/>
    <col min="2563" max="2563" width="12.9140625" style="1" customWidth="1"/>
    <col min="2564" max="2564" width="10.25" style="1" customWidth="1"/>
    <col min="2565" max="2565" width="10.6640625" style="1" customWidth="1"/>
    <col min="2566" max="2566" width="7.75" style="1" customWidth="1"/>
    <col min="2567" max="2567" width="11.9140625" style="1" customWidth="1"/>
    <col min="2568" max="2568" width="9.9140625" style="1" customWidth="1"/>
    <col min="2569" max="2569" width="9.58203125" style="1" customWidth="1"/>
    <col min="2570" max="2570" width="10.83203125" style="1" customWidth="1"/>
    <col min="2571" max="2571" width="12.33203125" style="1" bestFit="1" customWidth="1"/>
    <col min="2572" max="2816" width="8.1640625" style="1"/>
    <col min="2817" max="2817" width="2.83203125" style="1" customWidth="1"/>
    <col min="2818" max="2818" width="7.5" style="1" customWidth="1"/>
    <col min="2819" max="2819" width="12.9140625" style="1" customWidth="1"/>
    <col min="2820" max="2820" width="10.25" style="1" customWidth="1"/>
    <col min="2821" max="2821" width="10.6640625" style="1" customWidth="1"/>
    <col min="2822" max="2822" width="7.75" style="1" customWidth="1"/>
    <col min="2823" max="2823" width="11.9140625" style="1" customWidth="1"/>
    <col min="2824" max="2824" width="9.9140625" style="1" customWidth="1"/>
    <col min="2825" max="2825" width="9.58203125" style="1" customWidth="1"/>
    <col min="2826" max="2826" width="10.83203125" style="1" customWidth="1"/>
    <col min="2827" max="2827" width="12.33203125" style="1" bestFit="1" customWidth="1"/>
    <col min="2828" max="3072" width="8.1640625" style="1"/>
    <col min="3073" max="3073" width="2.83203125" style="1" customWidth="1"/>
    <col min="3074" max="3074" width="7.5" style="1" customWidth="1"/>
    <col min="3075" max="3075" width="12.9140625" style="1" customWidth="1"/>
    <col min="3076" max="3076" width="10.25" style="1" customWidth="1"/>
    <col min="3077" max="3077" width="10.6640625" style="1" customWidth="1"/>
    <col min="3078" max="3078" width="7.75" style="1" customWidth="1"/>
    <col min="3079" max="3079" width="11.9140625" style="1" customWidth="1"/>
    <col min="3080" max="3080" width="9.9140625" style="1" customWidth="1"/>
    <col min="3081" max="3081" width="9.58203125" style="1" customWidth="1"/>
    <col min="3082" max="3082" width="10.83203125" style="1" customWidth="1"/>
    <col min="3083" max="3083" width="12.33203125" style="1" bestFit="1" customWidth="1"/>
    <col min="3084" max="3328" width="8.1640625" style="1"/>
    <col min="3329" max="3329" width="2.83203125" style="1" customWidth="1"/>
    <col min="3330" max="3330" width="7.5" style="1" customWidth="1"/>
    <col min="3331" max="3331" width="12.9140625" style="1" customWidth="1"/>
    <col min="3332" max="3332" width="10.25" style="1" customWidth="1"/>
    <col min="3333" max="3333" width="10.6640625" style="1" customWidth="1"/>
    <col min="3334" max="3334" width="7.75" style="1" customWidth="1"/>
    <col min="3335" max="3335" width="11.9140625" style="1" customWidth="1"/>
    <col min="3336" max="3336" width="9.9140625" style="1" customWidth="1"/>
    <col min="3337" max="3337" width="9.58203125" style="1" customWidth="1"/>
    <col min="3338" max="3338" width="10.83203125" style="1" customWidth="1"/>
    <col min="3339" max="3339" width="12.33203125" style="1" bestFit="1" customWidth="1"/>
    <col min="3340" max="3584" width="8.1640625" style="1"/>
    <col min="3585" max="3585" width="2.83203125" style="1" customWidth="1"/>
    <col min="3586" max="3586" width="7.5" style="1" customWidth="1"/>
    <col min="3587" max="3587" width="12.9140625" style="1" customWidth="1"/>
    <col min="3588" max="3588" width="10.25" style="1" customWidth="1"/>
    <col min="3589" max="3589" width="10.6640625" style="1" customWidth="1"/>
    <col min="3590" max="3590" width="7.75" style="1" customWidth="1"/>
    <col min="3591" max="3591" width="11.9140625" style="1" customWidth="1"/>
    <col min="3592" max="3592" width="9.9140625" style="1" customWidth="1"/>
    <col min="3593" max="3593" width="9.58203125" style="1" customWidth="1"/>
    <col min="3594" max="3594" width="10.83203125" style="1" customWidth="1"/>
    <col min="3595" max="3595" width="12.33203125" style="1" bestFit="1" customWidth="1"/>
    <col min="3596" max="3840" width="8.1640625" style="1"/>
    <col min="3841" max="3841" width="2.83203125" style="1" customWidth="1"/>
    <col min="3842" max="3842" width="7.5" style="1" customWidth="1"/>
    <col min="3843" max="3843" width="12.9140625" style="1" customWidth="1"/>
    <col min="3844" max="3844" width="10.25" style="1" customWidth="1"/>
    <col min="3845" max="3845" width="10.6640625" style="1" customWidth="1"/>
    <col min="3846" max="3846" width="7.75" style="1" customWidth="1"/>
    <col min="3847" max="3847" width="11.9140625" style="1" customWidth="1"/>
    <col min="3848" max="3848" width="9.9140625" style="1" customWidth="1"/>
    <col min="3849" max="3849" width="9.58203125" style="1" customWidth="1"/>
    <col min="3850" max="3850" width="10.83203125" style="1" customWidth="1"/>
    <col min="3851" max="3851" width="12.33203125" style="1" bestFit="1" customWidth="1"/>
    <col min="3852" max="4096" width="8.1640625" style="1"/>
    <col min="4097" max="4097" width="2.83203125" style="1" customWidth="1"/>
    <col min="4098" max="4098" width="7.5" style="1" customWidth="1"/>
    <col min="4099" max="4099" width="12.9140625" style="1" customWidth="1"/>
    <col min="4100" max="4100" width="10.25" style="1" customWidth="1"/>
    <col min="4101" max="4101" width="10.6640625" style="1" customWidth="1"/>
    <col min="4102" max="4102" width="7.75" style="1" customWidth="1"/>
    <col min="4103" max="4103" width="11.9140625" style="1" customWidth="1"/>
    <col min="4104" max="4104" width="9.9140625" style="1" customWidth="1"/>
    <col min="4105" max="4105" width="9.58203125" style="1" customWidth="1"/>
    <col min="4106" max="4106" width="10.83203125" style="1" customWidth="1"/>
    <col min="4107" max="4107" width="12.33203125" style="1" bestFit="1" customWidth="1"/>
    <col min="4108" max="4352" width="8.1640625" style="1"/>
    <col min="4353" max="4353" width="2.83203125" style="1" customWidth="1"/>
    <col min="4354" max="4354" width="7.5" style="1" customWidth="1"/>
    <col min="4355" max="4355" width="12.9140625" style="1" customWidth="1"/>
    <col min="4356" max="4356" width="10.25" style="1" customWidth="1"/>
    <col min="4357" max="4357" width="10.6640625" style="1" customWidth="1"/>
    <col min="4358" max="4358" width="7.75" style="1" customWidth="1"/>
    <col min="4359" max="4359" width="11.9140625" style="1" customWidth="1"/>
    <col min="4360" max="4360" width="9.9140625" style="1" customWidth="1"/>
    <col min="4361" max="4361" width="9.58203125" style="1" customWidth="1"/>
    <col min="4362" max="4362" width="10.83203125" style="1" customWidth="1"/>
    <col min="4363" max="4363" width="12.33203125" style="1" bestFit="1" customWidth="1"/>
    <col min="4364" max="4608" width="8.1640625" style="1"/>
    <col min="4609" max="4609" width="2.83203125" style="1" customWidth="1"/>
    <col min="4610" max="4610" width="7.5" style="1" customWidth="1"/>
    <col min="4611" max="4611" width="12.9140625" style="1" customWidth="1"/>
    <col min="4612" max="4612" width="10.25" style="1" customWidth="1"/>
    <col min="4613" max="4613" width="10.6640625" style="1" customWidth="1"/>
    <col min="4614" max="4614" width="7.75" style="1" customWidth="1"/>
    <col min="4615" max="4615" width="11.9140625" style="1" customWidth="1"/>
    <col min="4616" max="4616" width="9.9140625" style="1" customWidth="1"/>
    <col min="4617" max="4617" width="9.58203125" style="1" customWidth="1"/>
    <col min="4618" max="4618" width="10.83203125" style="1" customWidth="1"/>
    <col min="4619" max="4619" width="12.33203125" style="1" bestFit="1" customWidth="1"/>
    <col min="4620" max="4864" width="8.1640625" style="1"/>
    <col min="4865" max="4865" width="2.83203125" style="1" customWidth="1"/>
    <col min="4866" max="4866" width="7.5" style="1" customWidth="1"/>
    <col min="4867" max="4867" width="12.9140625" style="1" customWidth="1"/>
    <col min="4868" max="4868" width="10.25" style="1" customWidth="1"/>
    <col min="4869" max="4869" width="10.6640625" style="1" customWidth="1"/>
    <col min="4870" max="4870" width="7.75" style="1" customWidth="1"/>
    <col min="4871" max="4871" width="11.9140625" style="1" customWidth="1"/>
    <col min="4872" max="4872" width="9.9140625" style="1" customWidth="1"/>
    <col min="4873" max="4873" width="9.58203125" style="1" customWidth="1"/>
    <col min="4874" max="4874" width="10.83203125" style="1" customWidth="1"/>
    <col min="4875" max="4875" width="12.33203125" style="1" bestFit="1" customWidth="1"/>
    <col min="4876" max="5120" width="8.1640625" style="1"/>
    <col min="5121" max="5121" width="2.83203125" style="1" customWidth="1"/>
    <col min="5122" max="5122" width="7.5" style="1" customWidth="1"/>
    <col min="5123" max="5123" width="12.9140625" style="1" customWidth="1"/>
    <col min="5124" max="5124" width="10.25" style="1" customWidth="1"/>
    <col min="5125" max="5125" width="10.6640625" style="1" customWidth="1"/>
    <col min="5126" max="5126" width="7.75" style="1" customWidth="1"/>
    <col min="5127" max="5127" width="11.9140625" style="1" customWidth="1"/>
    <col min="5128" max="5128" width="9.9140625" style="1" customWidth="1"/>
    <col min="5129" max="5129" width="9.58203125" style="1" customWidth="1"/>
    <col min="5130" max="5130" width="10.83203125" style="1" customWidth="1"/>
    <col min="5131" max="5131" width="12.33203125" style="1" bestFit="1" customWidth="1"/>
    <col min="5132" max="5376" width="8.1640625" style="1"/>
    <col min="5377" max="5377" width="2.83203125" style="1" customWidth="1"/>
    <col min="5378" max="5378" width="7.5" style="1" customWidth="1"/>
    <col min="5379" max="5379" width="12.9140625" style="1" customWidth="1"/>
    <col min="5380" max="5380" width="10.25" style="1" customWidth="1"/>
    <col min="5381" max="5381" width="10.6640625" style="1" customWidth="1"/>
    <col min="5382" max="5382" width="7.75" style="1" customWidth="1"/>
    <col min="5383" max="5383" width="11.9140625" style="1" customWidth="1"/>
    <col min="5384" max="5384" width="9.9140625" style="1" customWidth="1"/>
    <col min="5385" max="5385" width="9.58203125" style="1" customWidth="1"/>
    <col min="5386" max="5386" width="10.83203125" style="1" customWidth="1"/>
    <col min="5387" max="5387" width="12.33203125" style="1" bestFit="1" customWidth="1"/>
    <col min="5388" max="5632" width="8.1640625" style="1"/>
    <col min="5633" max="5633" width="2.83203125" style="1" customWidth="1"/>
    <col min="5634" max="5634" width="7.5" style="1" customWidth="1"/>
    <col min="5635" max="5635" width="12.9140625" style="1" customWidth="1"/>
    <col min="5636" max="5636" width="10.25" style="1" customWidth="1"/>
    <col min="5637" max="5637" width="10.6640625" style="1" customWidth="1"/>
    <col min="5638" max="5638" width="7.75" style="1" customWidth="1"/>
    <col min="5639" max="5639" width="11.9140625" style="1" customWidth="1"/>
    <col min="5640" max="5640" width="9.9140625" style="1" customWidth="1"/>
    <col min="5641" max="5641" width="9.58203125" style="1" customWidth="1"/>
    <col min="5642" max="5642" width="10.83203125" style="1" customWidth="1"/>
    <col min="5643" max="5643" width="12.33203125" style="1" bestFit="1" customWidth="1"/>
    <col min="5644" max="5888" width="8.1640625" style="1"/>
    <col min="5889" max="5889" width="2.83203125" style="1" customWidth="1"/>
    <col min="5890" max="5890" width="7.5" style="1" customWidth="1"/>
    <col min="5891" max="5891" width="12.9140625" style="1" customWidth="1"/>
    <col min="5892" max="5892" width="10.25" style="1" customWidth="1"/>
    <col min="5893" max="5893" width="10.6640625" style="1" customWidth="1"/>
    <col min="5894" max="5894" width="7.75" style="1" customWidth="1"/>
    <col min="5895" max="5895" width="11.9140625" style="1" customWidth="1"/>
    <col min="5896" max="5896" width="9.9140625" style="1" customWidth="1"/>
    <col min="5897" max="5897" width="9.58203125" style="1" customWidth="1"/>
    <col min="5898" max="5898" width="10.83203125" style="1" customWidth="1"/>
    <col min="5899" max="5899" width="12.33203125" style="1" bestFit="1" customWidth="1"/>
    <col min="5900" max="6144" width="8.1640625" style="1"/>
    <col min="6145" max="6145" width="2.83203125" style="1" customWidth="1"/>
    <col min="6146" max="6146" width="7.5" style="1" customWidth="1"/>
    <col min="6147" max="6147" width="12.9140625" style="1" customWidth="1"/>
    <col min="6148" max="6148" width="10.25" style="1" customWidth="1"/>
    <col min="6149" max="6149" width="10.6640625" style="1" customWidth="1"/>
    <col min="6150" max="6150" width="7.75" style="1" customWidth="1"/>
    <col min="6151" max="6151" width="11.9140625" style="1" customWidth="1"/>
    <col min="6152" max="6152" width="9.9140625" style="1" customWidth="1"/>
    <col min="6153" max="6153" width="9.58203125" style="1" customWidth="1"/>
    <col min="6154" max="6154" width="10.83203125" style="1" customWidth="1"/>
    <col min="6155" max="6155" width="12.33203125" style="1" bestFit="1" customWidth="1"/>
    <col min="6156" max="6400" width="8.1640625" style="1"/>
    <col min="6401" max="6401" width="2.83203125" style="1" customWidth="1"/>
    <col min="6402" max="6402" width="7.5" style="1" customWidth="1"/>
    <col min="6403" max="6403" width="12.9140625" style="1" customWidth="1"/>
    <col min="6404" max="6404" width="10.25" style="1" customWidth="1"/>
    <col min="6405" max="6405" width="10.6640625" style="1" customWidth="1"/>
    <col min="6406" max="6406" width="7.75" style="1" customWidth="1"/>
    <col min="6407" max="6407" width="11.9140625" style="1" customWidth="1"/>
    <col min="6408" max="6408" width="9.9140625" style="1" customWidth="1"/>
    <col min="6409" max="6409" width="9.58203125" style="1" customWidth="1"/>
    <col min="6410" max="6410" width="10.83203125" style="1" customWidth="1"/>
    <col min="6411" max="6411" width="12.33203125" style="1" bestFit="1" customWidth="1"/>
    <col min="6412" max="6656" width="8.1640625" style="1"/>
    <col min="6657" max="6657" width="2.83203125" style="1" customWidth="1"/>
    <col min="6658" max="6658" width="7.5" style="1" customWidth="1"/>
    <col min="6659" max="6659" width="12.9140625" style="1" customWidth="1"/>
    <col min="6660" max="6660" width="10.25" style="1" customWidth="1"/>
    <col min="6661" max="6661" width="10.6640625" style="1" customWidth="1"/>
    <col min="6662" max="6662" width="7.75" style="1" customWidth="1"/>
    <col min="6663" max="6663" width="11.9140625" style="1" customWidth="1"/>
    <col min="6664" max="6664" width="9.9140625" style="1" customWidth="1"/>
    <col min="6665" max="6665" width="9.58203125" style="1" customWidth="1"/>
    <col min="6666" max="6666" width="10.83203125" style="1" customWidth="1"/>
    <col min="6667" max="6667" width="12.33203125" style="1" bestFit="1" customWidth="1"/>
    <col min="6668" max="6912" width="8.1640625" style="1"/>
    <col min="6913" max="6913" width="2.83203125" style="1" customWidth="1"/>
    <col min="6914" max="6914" width="7.5" style="1" customWidth="1"/>
    <col min="6915" max="6915" width="12.9140625" style="1" customWidth="1"/>
    <col min="6916" max="6916" width="10.25" style="1" customWidth="1"/>
    <col min="6917" max="6917" width="10.6640625" style="1" customWidth="1"/>
    <col min="6918" max="6918" width="7.75" style="1" customWidth="1"/>
    <col min="6919" max="6919" width="11.9140625" style="1" customWidth="1"/>
    <col min="6920" max="6920" width="9.9140625" style="1" customWidth="1"/>
    <col min="6921" max="6921" width="9.58203125" style="1" customWidth="1"/>
    <col min="6922" max="6922" width="10.83203125" style="1" customWidth="1"/>
    <col min="6923" max="6923" width="12.33203125" style="1" bestFit="1" customWidth="1"/>
    <col min="6924" max="7168" width="8.1640625" style="1"/>
    <col min="7169" max="7169" width="2.83203125" style="1" customWidth="1"/>
    <col min="7170" max="7170" width="7.5" style="1" customWidth="1"/>
    <col min="7171" max="7171" width="12.9140625" style="1" customWidth="1"/>
    <col min="7172" max="7172" width="10.25" style="1" customWidth="1"/>
    <col min="7173" max="7173" width="10.6640625" style="1" customWidth="1"/>
    <col min="7174" max="7174" width="7.75" style="1" customWidth="1"/>
    <col min="7175" max="7175" width="11.9140625" style="1" customWidth="1"/>
    <col min="7176" max="7176" width="9.9140625" style="1" customWidth="1"/>
    <col min="7177" max="7177" width="9.58203125" style="1" customWidth="1"/>
    <col min="7178" max="7178" width="10.83203125" style="1" customWidth="1"/>
    <col min="7179" max="7179" width="12.33203125" style="1" bestFit="1" customWidth="1"/>
    <col min="7180" max="7424" width="8.1640625" style="1"/>
    <col min="7425" max="7425" width="2.83203125" style="1" customWidth="1"/>
    <col min="7426" max="7426" width="7.5" style="1" customWidth="1"/>
    <col min="7427" max="7427" width="12.9140625" style="1" customWidth="1"/>
    <col min="7428" max="7428" width="10.25" style="1" customWidth="1"/>
    <col min="7429" max="7429" width="10.6640625" style="1" customWidth="1"/>
    <col min="7430" max="7430" width="7.75" style="1" customWidth="1"/>
    <col min="7431" max="7431" width="11.9140625" style="1" customWidth="1"/>
    <col min="7432" max="7432" width="9.9140625" style="1" customWidth="1"/>
    <col min="7433" max="7433" width="9.58203125" style="1" customWidth="1"/>
    <col min="7434" max="7434" width="10.83203125" style="1" customWidth="1"/>
    <col min="7435" max="7435" width="12.33203125" style="1" bestFit="1" customWidth="1"/>
    <col min="7436" max="7680" width="8.1640625" style="1"/>
    <col min="7681" max="7681" width="2.83203125" style="1" customWidth="1"/>
    <col min="7682" max="7682" width="7.5" style="1" customWidth="1"/>
    <col min="7683" max="7683" width="12.9140625" style="1" customWidth="1"/>
    <col min="7684" max="7684" width="10.25" style="1" customWidth="1"/>
    <col min="7685" max="7685" width="10.6640625" style="1" customWidth="1"/>
    <col min="7686" max="7686" width="7.75" style="1" customWidth="1"/>
    <col min="7687" max="7687" width="11.9140625" style="1" customWidth="1"/>
    <col min="7688" max="7688" width="9.9140625" style="1" customWidth="1"/>
    <col min="7689" max="7689" width="9.58203125" style="1" customWidth="1"/>
    <col min="7690" max="7690" width="10.83203125" style="1" customWidth="1"/>
    <col min="7691" max="7691" width="12.33203125" style="1" bestFit="1" customWidth="1"/>
    <col min="7692" max="7936" width="8.1640625" style="1"/>
    <col min="7937" max="7937" width="2.83203125" style="1" customWidth="1"/>
    <col min="7938" max="7938" width="7.5" style="1" customWidth="1"/>
    <col min="7939" max="7939" width="12.9140625" style="1" customWidth="1"/>
    <col min="7940" max="7940" width="10.25" style="1" customWidth="1"/>
    <col min="7941" max="7941" width="10.6640625" style="1" customWidth="1"/>
    <col min="7942" max="7942" width="7.75" style="1" customWidth="1"/>
    <col min="7943" max="7943" width="11.9140625" style="1" customWidth="1"/>
    <col min="7944" max="7944" width="9.9140625" style="1" customWidth="1"/>
    <col min="7945" max="7945" width="9.58203125" style="1" customWidth="1"/>
    <col min="7946" max="7946" width="10.83203125" style="1" customWidth="1"/>
    <col min="7947" max="7947" width="12.33203125" style="1" bestFit="1" customWidth="1"/>
    <col min="7948" max="8192" width="8.1640625" style="1"/>
    <col min="8193" max="8193" width="2.83203125" style="1" customWidth="1"/>
    <col min="8194" max="8194" width="7.5" style="1" customWidth="1"/>
    <col min="8195" max="8195" width="12.9140625" style="1" customWidth="1"/>
    <col min="8196" max="8196" width="10.25" style="1" customWidth="1"/>
    <col min="8197" max="8197" width="10.6640625" style="1" customWidth="1"/>
    <col min="8198" max="8198" width="7.75" style="1" customWidth="1"/>
    <col min="8199" max="8199" width="11.9140625" style="1" customWidth="1"/>
    <col min="8200" max="8200" width="9.9140625" style="1" customWidth="1"/>
    <col min="8201" max="8201" width="9.58203125" style="1" customWidth="1"/>
    <col min="8202" max="8202" width="10.83203125" style="1" customWidth="1"/>
    <col min="8203" max="8203" width="12.33203125" style="1" bestFit="1" customWidth="1"/>
    <col min="8204" max="8448" width="8.1640625" style="1"/>
    <col min="8449" max="8449" width="2.83203125" style="1" customWidth="1"/>
    <col min="8450" max="8450" width="7.5" style="1" customWidth="1"/>
    <col min="8451" max="8451" width="12.9140625" style="1" customWidth="1"/>
    <col min="8452" max="8452" width="10.25" style="1" customWidth="1"/>
    <col min="8453" max="8453" width="10.6640625" style="1" customWidth="1"/>
    <col min="8454" max="8454" width="7.75" style="1" customWidth="1"/>
    <col min="8455" max="8455" width="11.9140625" style="1" customWidth="1"/>
    <col min="8456" max="8456" width="9.9140625" style="1" customWidth="1"/>
    <col min="8457" max="8457" width="9.58203125" style="1" customWidth="1"/>
    <col min="8458" max="8458" width="10.83203125" style="1" customWidth="1"/>
    <col min="8459" max="8459" width="12.33203125" style="1" bestFit="1" customWidth="1"/>
    <col min="8460" max="8704" width="8.1640625" style="1"/>
    <col min="8705" max="8705" width="2.83203125" style="1" customWidth="1"/>
    <col min="8706" max="8706" width="7.5" style="1" customWidth="1"/>
    <col min="8707" max="8707" width="12.9140625" style="1" customWidth="1"/>
    <col min="8708" max="8708" width="10.25" style="1" customWidth="1"/>
    <col min="8709" max="8709" width="10.6640625" style="1" customWidth="1"/>
    <col min="8710" max="8710" width="7.75" style="1" customWidth="1"/>
    <col min="8711" max="8711" width="11.9140625" style="1" customWidth="1"/>
    <col min="8712" max="8712" width="9.9140625" style="1" customWidth="1"/>
    <col min="8713" max="8713" width="9.58203125" style="1" customWidth="1"/>
    <col min="8714" max="8714" width="10.83203125" style="1" customWidth="1"/>
    <col min="8715" max="8715" width="12.33203125" style="1" bestFit="1" customWidth="1"/>
    <col min="8716" max="8960" width="8.1640625" style="1"/>
    <col min="8961" max="8961" width="2.83203125" style="1" customWidth="1"/>
    <col min="8962" max="8962" width="7.5" style="1" customWidth="1"/>
    <col min="8963" max="8963" width="12.9140625" style="1" customWidth="1"/>
    <col min="8964" max="8964" width="10.25" style="1" customWidth="1"/>
    <col min="8965" max="8965" width="10.6640625" style="1" customWidth="1"/>
    <col min="8966" max="8966" width="7.75" style="1" customWidth="1"/>
    <col min="8967" max="8967" width="11.9140625" style="1" customWidth="1"/>
    <col min="8968" max="8968" width="9.9140625" style="1" customWidth="1"/>
    <col min="8969" max="8969" width="9.58203125" style="1" customWidth="1"/>
    <col min="8970" max="8970" width="10.83203125" style="1" customWidth="1"/>
    <col min="8971" max="8971" width="12.33203125" style="1" bestFit="1" customWidth="1"/>
    <col min="8972" max="9216" width="8.1640625" style="1"/>
    <col min="9217" max="9217" width="2.83203125" style="1" customWidth="1"/>
    <col min="9218" max="9218" width="7.5" style="1" customWidth="1"/>
    <col min="9219" max="9219" width="12.9140625" style="1" customWidth="1"/>
    <col min="9220" max="9220" width="10.25" style="1" customWidth="1"/>
    <col min="9221" max="9221" width="10.6640625" style="1" customWidth="1"/>
    <col min="9222" max="9222" width="7.75" style="1" customWidth="1"/>
    <col min="9223" max="9223" width="11.9140625" style="1" customWidth="1"/>
    <col min="9224" max="9224" width="9.9140625" style="1" customWidth="1"/>
    <col min="9225" max="9225" width="9.58203125" style="1" customWidth="1"/>
    <col min="9226" max="9226" width="10.83203125" style="1" customWidth="1"/>
    <col min="9227" max="9227" width="12.33203125" style="1" bestFit="1" customWidth="1"/>
    <col min="9228" max="9472" width="8.1640625" style="1"/>
    <col min="9473" max="9473" width="2.83203125" style="1" customWidth="1"/>
    <col min="9474" max="9474" width="7.5" style="1" customWidth="1"/>
    <col min="9475" max="9475" width="12.9140625" style="1" customWidth="1"/>
    <col min="9476" max="9476" width="10.25" style="1" customWidth="1"/>
    <col min="9477" max="9477" width="10.6640625" style="1" customWidth="1"/>
    <col min="9478" max="9478" width="7.75" style="1" customWidth="1"/>
    <col min="9479" max="9479" width="11.9140625" style="1" customWidth="1"/>
    <col min="9480" max="9480" width="9.9140625" style="1" customWidth="1"/>
    <col min="9481" max="9481" width="9.58203125" style="1" customWidth="1"/>
    <col min="9482" max="9482" width="10.83203125" style="1" customWidth="1"/>
    <col min="9483" max="9483" width="12.33203125" style="1" bestFit="1" customWidth="1"/>
    <col min="9484" max="9728" width="8.1640625" style="1"/>
    <col min="9729" max="9729" width="2.83203125" style="1" customWidth="1"/>
    <col min="9730" max="9730" width="7.5" style="1" customWidth="1"/>
    <col min="9731" max="9731" width="12.9140625" style="1" customWidth="1"/>
    <col min="9732" max="9732" width="10.25" style="1" customWidth="1"/>
    <col min="9733" max="9733" width="10.6640625" style="1" customWidth="1"/>
    <col min="9734" max="9734" width="7.75" style="1" customWidth="1"/>
    <col min="9735" max="9735" width="11.9140625" style="1" customWidth="1"/>
    <col min="9736" max="9736" width="9.9140625" style="1" customWidth="1"/>
    <col min="9737" max="9737" width="9.58203125" style="1" customWidth="1"/>
    <col min="9738" max="9738" width="10.83203125" style="1" customWidth="1"/>
    <col min="9739" max="9739" width="12.33203125" style="1" bestFit="1" customWidth="1"/>
    <col min="9740" max="9984" width="8.1640625" style="1"/>
    <col min="9985" max="9985" width="2.83203125" style="1" customWidth="1"/>
    <col min="9986" max="9986" width="7.5" style="1" customWidth="1"/>
    <col min="9987" max="9987" width="12.9140625" style="1" customWidth="1"/>
    <col min="9988" max="9988" width="10.25" style="1" customWidth="1"/>
    <col min="9989" max="9989" width="10.6640625" style="1" customWidth="1"/>
    <col min="9990" max="9990" width="7.75" style="1" customWidth="1"/>
    <col min="9991" max="9991" width="11.9140625" style="1" customWidth="1"/>
    <col min="9992" max="9992" width="9.9140625" style="1" customWidth="1"/>
    <col min="9993" max="9993" width="9.58203125" style="1" customWidth="1"/>
    <col min="9994" max="9994" width="10.83203125" style="1" customWidth="1"/>
    <col min="9995" max="9995" width="12.33203125" style="1" bestFit="1" customWidth="1"/>
    <col min="9996" max="10240" width="8.1640625" style="1"/>
    <col min="10241" max="10241" width="2.83203125" style="1" customWidth="1"/>
    <col min="10242" max="10242" width="7.5" style="1" customWidth="1"/>
    <col min="10243" max="10243" width="12.9140625" style="1" customWidth="1"/>
    <col min="10244" max="10244" width="10.25" style="1" customWidth="1"/>
    <col min="10245" max="10245" width="10.6640625" style="1" customWidth="1"/>
    <col min="10246" max="10246" width="7.75" style="1" customWidth="1"/>
    <col min="10247" max="10247" width="11.9140625" style="1" customWidth="1"/>
    <col min="10248" max="10248" width="9.9140625" style="1" customWidth="1"/>
    <col min="10249" max="10249" width="9.58203125" style="1" customWidth="1"/>
    <col min="10250" max="10250" width="10.83203125" style="1" customWidth="1"/>
    <col min="10251" max="10251" width="12.33203125" style="1" bestFit="1" customWidth="1"/>
    <col min="10252" max="10496" width="8.1640625" style="1"/>
    <col min="10497" max="10497" width="2.83203125" style="1" customWidth="1"/>
    <col min="10498" max="10498" width="7.5" style="1" customWidth="1"/>
    <col min="10499" max="10499" width="12.9140625" style="1" customWidth="1"/>
    <col min="10500" max="10500" width="10.25" style="1" customWidth="1"/>
    <col min="10501" max="10501" width="10.6640625" style="1" customWidth="1"/>
    <col min="10502" max="10502" width="7.75" style="1" customWidth="1"/>
    <col min="10503" max="10503" width="11.9140625" style="1" customWidth="1"/>
    <col min="10504" max="10504" width="9.9140625" style="1" customWidth="1"/>
    <col min="10505" max="10505" width="9.58203125" style="1" customWidth="1"/>
    <col min="10506" max="10506" width="10.83203125" style="1" customWidth="1"/>
    <col min="10507" max="10507" width="12.33203125" style="1" bestFit="1" customWidth="1"/>
    <col min="10508" max="10752" width="8.1640625" style="1"/>
    <col min="10753" max="10753" width="2.83203125" style="1" customWidth="1"/>
    <col min="10754" max="10754" width="7.5" style="1" customWidth="1"/>
    <col min="10755" max="10755" width="12.9140625" style="1" customWidth="1"/>
    <col min="10756" max="10756" width="10.25" style="1" customWidth="1"/>
    <col min="10757" max="10757" width="10.6640625" style="1" customWidth="1"/>
    <col min="10758" max="10758" width="7.75" style="1" customWidth="1"/>
    <col min="10759" max="10759" width="11.9140625" style="1" customWidth="1"/>
    <col min="10760" max="10760" width="9.9140625" style="1" customWidth="1"/>
    <col min="10761" max="10761" width="9.58203125" style="1" customWidth="1"/>
    <col min="10762" max="10762" width="10.83203125" style="1" customWidth="1"/>
    <col min="10763" max="10763" width="12.33203125" style="1" bestFit="1" customWidth="1"/>
    <col min="10764" max="11008" width="8.1640625" style="1"/>
    <col min="11009" max="11009" width="2.83203125" style="1" customWidth="1"/>
    <col min="11010" max="11010" width="7.5" style="1" customWidth="1"/>
    <col min="11011" max="11011" width="12.9140625" style="1" customWidth="1"/>
    <col min="11012" max="11012" width="10.25" style="1" customWidth="1"/>
    <col min="11013" max="11013" width="10.6640625" style="1" customWidth="1"/>
    <col min="11014" max="11014" width="7.75" style="1" customWidth="1"/>
    <col min="11015" max="11015" width="11.9140625" style="1" customWidth="1"/>
    <col min="11016" max="11016" width="9.9140625" style="1" customWidth="1"/>
    <col min="11017" max="11017" width="9.58203125" style="1" customWidth="1"/>
    <col min="11018" max="11018" width="10.83203125" style="1" customWidth="1"/>
    <col min="11019" max="11019" width="12.33203125" style="1" bestFit="1" customWidth="1"/>
    <col min="11020" max="11264" width="8.1640625" style="1"/>
    <col min="11265" max="11265" width="2.83203125" style="1" customWidth="1"/>
    <col min="11266" max="11266" width="7.5" style="1" customWidth="1"/>
    <col min="11267" max="11267" width="12.9140625" style="1" customWidth="1"/>
    <col min="11268" max="11268" width="10.25" style="1" customWidth="1"/>
    <col min="11269" max="11269" width="10.6640625" style="1" customWidth="1"/>
    <col min="11270" max="11270" width="7.75" style="1" customWidth="1"/>
    <col min="11271" max="11271" width="11.9140625" style="1" customWidth="1"/>
    <col min="11272" max="11272" width="9.9140625" style="1" customWidth="1"/>
    <col min="11273" max="11273" width="9.58203125" style="1" customWidth="1"/>
    <col min="11274" max="11274" width="10.83203125" style="1" customWidth="1"/>
    <col min="11275" max="11275" width="12.33203125" style="1" bestFit="1" customWidth="1"/>
    <col min="11276" max="11520" width="8.1640625" style="1"/>
    <col min="11521" max="11521" width="2.83203125" style="1" customWidth="1"/>
    <col min="11522" max="11522" width="7.5" style="1" customWidth="1"/>
    <col min="11523" max="11523" width="12.9140625" style="1" customWidth="1"/>
    <col min="11524" max="11524" width="10.25" style="1" customWidth="1"/>
    <col min="11525" max="11525" width="10.6640625" style="1" customWidth="1"/>
    <col min="11526" max="11526" width="7.75" style="1" customWidth="1"/>
    <col min="11527" max="11527" width="11.9140625" style="1" customWidth="1"/>
    <col min="11528" max="11528" width="9.9140625" style="1" customWidth="1"/>
    <col min="11529" max="11529" width="9.58203125" style="1" customWidth="1"/>
    <col min="11530" max="11530" width="10.83203125" style="1" customWidth="1"/>
    <col min="11531" max="11531" width="12.33203125" style="1" bestFit="1" customWidth="1"/>
    <col min="11532" max="11776" width="8.1640625" style="1"/>
    <col min="11777" max="11777" width="2.83203125" style="1" customWidth="1"/>
    <col min="11778" max="11778" width="7.5" style="1" customWidth="1"/>
    <col min="11779" max="11779" width="12.9140625" style="1" customWidth="1"/>
    <col min="11780" max="11780" width="10.25" style="1" customWidth="1"/>
    <col min="11781" max="11781" width="10.6640625" style="1" customWidth="1"/>
    <col min="11782" max="11782" width="7.75" style="1" customWidth="1"/>
    <col min="11783" max="11783" width="11.9140625" style="1" customWidth="1"/>
    <col min="11784" max="11784" width="9.9140625" style="1" customWidth="1"/>
    <col min="11785" max="11785" width="9.58203125" style="1" customWidth="1"/>
    <col min="11786" max="11786" width="10.83203125" style="1" customWidth="1"/>
    <col min="11787" max="11787" width="12.33203125" style="1" bestFit="1" customWidth="1"/>
    <col min="11788" max="12032" width="8.1640625" style="1"/>
    <col min="12033" max="12033" width="2.83203125" style="1" customWidth="1"/>
    <col min="12034" max="12034" width="7.5" style="1" customWidth="1"/>
    <col min="12035" max="12035" width="12.9140625" style="1" customWidth="1"/>
    <col min="12036" max="12036" width="10.25" style="1" customWidth="1"/>
    <col min="12037" max="12037" width="10.6640625" style="1" customWidth="1"/>
    <col min="12038" max="12038" width="7.75" style="1" customWidth="1"/>
    <col min="12039" max="12039" width="11.9140625" style="1" customWidth="1"/>
    <col min="12040" max="12040" width="9.9140625" style="1" customWidth="1"/>
    <col min="12041" max="12041" width="9.58203125" style="1" customWidth="1"/>
    <col min="12042" max="12042" width="10.83203125" style="1" customWidth="1"/>
    <col min="12043" max="12043" width="12.33203125" style="1" bestFit="1" customWidth="1"/>
    <col min="12044" max="12288" width="8.1640625" style="1"/>
    <col min="12289" max="12289" width="2.83203125" style="1" customWidth="1"/>
    <col min="12290" max="12290" width="7.5" style="1" customWidth="1"/>
    <col min="12291" max="12291" width="12.9140625" style="1" customWidth="1"/>
    <col min="12292" max="12292" width="10.25" style="1" customWidth="1"/>
    <col min="12293" max="12293" width="10.6640625" style="1" customWidth="1"/>
    <col min="12294" max="12294" width="7.75" style="1" customWidth="1"/>
    <col min="12295" max="12295" width="11.9140625" style="1" customWidth="1"/>
    <col min="12296" max="12296" width="9.9140625" style="1" customWidth="1"/>
    <col min="12297" max="12297" width="9.58203125" style="1" customWidth="1"/>
    <col min="12298" max="12298" width="10.83203125" style="1" customWidth="1"/>
    <col min="12299" max="12299" width="12.33203125" style="1" bestFit="1" customWidth="1"/>
    <col min="12300" max="12544" width="8.1640625" style="1"/>
    <col min="12545" max="12545" width="2.83203125" style="1" customWidth="1"/>
    <col min="12546" max="12546" width="7.5" style="1" customWidth="1"/>
    <col min="12547" max="12547" width="12.9140625" style="1" customWidth="1"/>
    <col min="12548" max="12548" width="10.25" style="1" customWidth="1"/>
    <col min="12549" max="12549" width="10.6640625" style="1" customWidth="1"/>
    <col min="12550" max="12550" width="7.75" style="1" customWidth="1"/>
    <col min="12551" max="12551" width="11.9140625" style="1" customWidth="1"/>
    <col min="12552" max="12552" width="9.9140625" style="1" customWidth="1"/>
    <col min="12553" max="12553" width="9.58203125" style="1" customWidth="1"/>
    <col min="12554" max="12554" width="10.83203125" style="1" customWidth="1"/>
    <col min="12555" max="12555" width="12.33203125" style="1" bestFit="1" customWidth="1"/>
    <col min="12556" max="12800" width="8.1640625" style="1"/>
    <col min="12801" max="12801" width="2.83203125" style="1" customWidth="1"/>
    <col min="12802" max="12802" width="7.5" style="1" customWidth="1"/>
    <col min="12803" max="12803" width="12.9140625" style="1" customWidth="1"/>
    <col min="12804" max="12804" width="10.25" style="1" customWidth="1"/>
    <col min="12805" max="12805" width="10.6640625" style="1" customWidth="1"/>
    <col min="12806" max="12806" width="7.75" style="1" customWidth="1"/>
    <col min="12807" max="12807" width="11.9140625" style="1" customWidth="1"/>
    <col min="12808" max="12808" width="9.9140625" style="1" customWidth="1"/>
    <col min="12809" max="12809" width="9.58203125" style="1" customWidth="1"/>
    <col min="12810" max="12810" width="10.83203125" style="1" customWidth="1"/>
    <col min="12811" max="12811" width="12.33203125" style="1" bestFit="1" customWidth="1"/>
    <col min="12812" max="13056" width="8.1640625" style="1"/>
    <col min="13057" max="13057" width="2.83203125" style="1" customWidth="1"/>
    <col min="13058" max="13058" width="7.5" style="1" customWidth="1"/>
    <col min="13059" max="13059" width="12.9140625" style="1" customWidth="1"/>
    <col min="13060" max="13060" width="10.25" style="1" customWidth="1"/>
    <col min="13061" max="13061" width="10.6640625" style="1" customWidth="1"/>
    <col min="13062" max="13062" width="7.75" style="1" customWidth="1"/>
    <col min="13063" max="13063" width="11.9140625" style="1" customWidth="1"/>
    <col min="13064" max="13064" width="9.9140625" style="1" customWidth="1"/>
    <col min="13065" max="13065" width="9.58203125" style="1" customWidth="1"/>
    <col min="13066" max="13066" width="10.83203125" style="1" customWidth="1"/>
    <col min="13067" max="13067" width="12.33203125" style="1" bestFit="1" customWidth="1"/>
    <col min="13068" max="13312" width="8.1640625" style="1"/>
    <col min="13313" max="13313" width="2.83203125" style="1" customWidth="1"/>
    <col min="13314" max="13314" width="7.5" style="1" customWidth="1"/>
    <col min="13315" max="13315" width="12.9140625" style="1" customWidth="1"/>
    <col min="13316" max="13316" width="10.25" style="1" customWidth="1"/>
    <col min="13317" max="13317" width="10.6640625" style="1" customWidth="1"/>
    <col min="13318" max="13318" width="7.75" style="1" customWidth="1"/>
    <col min="13319" max="13319" width="11.9140625" style="1" customWidth="1"/>
    <col min="13320" max="13320" width="9.9140625" style="1" customWidth="1"/>
    <col min="13321" max="13321" width="9.58203125" style="1" customWidth="1"/>
    <col min="13322" max="13322" width="10.83203125" style="1" customWidth="1"/>
    <col min="13323" max="13323" width="12.33203125" style="1" bestFit="1" customWidth="1"/>
    <col min="13324" max="13568" width="8.1640625" style="1"/>
    <col min="13569" max="13569" width="2.83203125" style="1" customWidth="1"/>
    <col min="13570" max="13570" width="7.5" style="1" customWidth="1"/>
    <col min="13571" max="13571" width="12.9140625" style="1" customWidth="1"/>
    <col min="13572" max="13572" width="10.25" style="1" customWidth="1"/>
    <col min="13573" max="13573" width="10.6640625" style="1" customWidth="1"/>
    <col min="13574" max="13574" width="7.75" style="1" customWidth="1"/>
    <col min="13575" max="13575" width="11.9140625" style="1" customWidth="1"/>
    <col min="13576" max="13576" width="9.9140625" style="1" customWidth="1"/>
    <col min="13577" max="13577" width="9.58203125" style="1" customWidth="1"/>
    <col min="13578" max="13578" width="10.83203125" style="1" customWidth="1"/>
    <col min="13579" max="13579" width="12.33203125" style="1" bestFit="1" customWidth="1"/>
    <col min="13580" max="13824" width="8.1640625" style="1"/>
    <col min="13825" max="13825" width="2.83203125" style="1" customWidth="1"/>
    <col min="13826" max="13826" width="7.5" style="1" customWidth="1"/>
    <col min="13827" max="13827" width="12.9140625" style="1" customWidth="1"/>
    <col min="13828" max="13828" width="10.25" style="1" customWidth="1"/>
    <col min="13829" max="13829" width="10.6640625" style="1" customWidth="1"/>
    <col min="13830" max="13830" width="7.75" style="1" customWidth="1"/>
    <col min="13831" max="13831" width="11.9140625" style="1" customWidth="1"/>
    <col min="13832" max="13832" width="9.9140625" style="1" customWidth="1"/>
    <col min="13833" max="13833" width="9.58203125" style="1" customWidth="1"/>
    <col min="13834" max="13834" width="10.83203125" style="1" customWidth="1"/>
    <col min="13835" max="13835" width="12.33203125" style="1" bestFit="1" customWidth="1"/>
    <col min="13836" max="14080" width="8.1640625" style="1"/>
    <col min="14081" max="14081" width="2.83203125" style="1" customWidth="1"/>
    <col min="14082" max="14082" width="7.5" style="1" customWidth="1"/>
    <col min="14083" max="14083" width="12.9140625" style="1" customWidth="1"/>
    <col min="14084" max="14084" width="10.25" style="1" customWidth="1"/>
    <col min="14085" max="14085" width="10.6640625" style="1" customWidth="1"/>
    <col min="14086" max="14086" width="7.75" style="1" customWidth="1"/>
    <col min="14087" max="14087" width="11.9140625" style="1" customWidth="1"/>
    <col min="14088" max="14088" width="9.9140625" style="1" customWidth="1"/>
    <col min="14089" max="14089" width="9.58203125" style="1" customWidth="1"/>
    <col min="14090" max="14090" width="10.83203125" style="1" customWidth="1"/>
    <col min="14091" max="14091" width="12.33203125" style="1" bestFit="1" customWidth="1"/>
    <col min="14092" max="14336" width="8.1640625" style="1"/>
    <col min="14337" max="14337" width="2.83203125" style="1" customWidth="1"/>
    <col min="14338" max="14338" width="7.5" style="1" customWidth="1"/>
    <col min="14339" max="14339" width="12.9140625" style="1" customWidth="1"/>
    <col min="14340" max="14340" width="10.25" style="1" customWidth="1"/>
    <col min="14341" max="14341" width="10.6640625" style="1" customWidth="1"/>
    <col min="14342" max="14342" width="7.75" style="1" customWidth="1"/>
    <col min="14343" max="14343" width="11.9140625" style="1" customWidth="1"/>
    <col min="14344" max="14344" width="9.9140625" style="1" customWidth="1"/>
    <col min="14345" max="14345" width="9.58203125" style="1" customWidth="1"/>
    <col min="14346" max="14346" width="10.83203125" style="1" customWidth="1"/>
    <col min="14347" max="14347" width="12.33203125" style="1" bestFit="1" customWidth="1"/>
    <col min="14348" max="14592" width="8.1640625" style="1"/>
    <col min="14593" max="14593" width="2.83203125" style="1" customWidth="1"/>
    <col min="14594" max="14594" width="7.5" style="1" customWidth="1"/>
    <col min="14595" max="14595" width="12.9140625" style="1" customWidth="1"/>
    <col min="14596" max="14596" width="10.25" style="1" customWidth="1"/>
    <col min="14597" max="14597" width="10.6640625" style="1" customWidth="1"/>
    <col min="14598" max="14598" width="7.75" style="1" customWidth="1"/>
    <col min="14599" max="14599" width="11.9140625" style="1" customWidth="1"/>
    <col min="14600" max="14600" width="9.9140625" style="1" customWidth="1"/>
    <col min="14601" max="14601" width="9.58203125" style="1" customWidth="1"/>
    <col min="14602" max="14602" width="10.83203125" style="1" customWidth="1"/>
    <col min="14603" max="14603" width="12.33203125" style="1" bestFit="1" customWidth="1"/>
    <col min="14604" max="14848" width="8.1640625" style="1"/>
    <col min="14849" max="14849" width="2.83203125" style="1" customWidth="1"/>
    <col min="14850" max="14850" width="7.5" style="1" customWidth="1"/>
    <col min="14851" max="14851" width="12.9140625" style="1" customWidth="1"/>
    <col min="14852" max="14852" width="10.25" style="1" customWidth="1"/>
    <col min="14853" max="14853" width="10.6640625" style="1" customWidth="1"/>
    <col min="14854" max="14854" width="7.75" style="1" customWidth="1"/>
    <col min="14855" max="14855" width="11.9140625" style="1" customWidth="1"/>
    <col min="14856" max="14856" width="9.9140625" style="1" customWidth="1"/>
    <col min="14857" max="14857" width="9.58203125" style="1" customWidth="1"/>
    <col min="14858" max="14858" width="10.83203125" style="1" customWidth="1"/>
    <col min="14859" max="14859" width="12.33203125" style="1" bestFit="1" customWidth="1"/>
    <col min="14860" max="15104" width="8.1640625" style="1"/>
    <col min="15105" max="15105" width="2.83203125" style="1" customWidth="1"/>
    <col min="15106" max="15106" width="7.5" style="1" customWidth="1"/>
    <col min="15107" max="15107" width="12.9140625" style="1" customWidth="1"/>
    <col min="15108" max="15108" width="10.25" style="1" customWidth="1"/>
    <col min="15109" max="15109" width="10.6640625" style="1" customWidth="1"/>
    <col min="15110" max="15110" width="7.75" style="1" customWidth="1"/>
    <col min="15111" max="15111" width="11.9140625" style="1" customWidth="1"/>
    <col min="15112" max="15112" width="9.9140625" style="1" customWidth="1"/>
    <col min="15113" max="15113" width="9.58203125" style="1" customWidth="1"/>
    <col min="15114" max="15114" width="10.83203125" style="1" customWidth="1"/>
    <col min="15115" max="15115" width="12.33203125" style="1" bestFit="1" customWidth="1"/>
    <col min="15116" max="15360" width="8.1640625" style="1"/>
    <col min="15361" max="15361" width="2.83203125" style="1" customWidth="1"/>
    <col min="15362" max="15362" width="7.5" style="1" customWidth="1"/>
    <col min="15363" max="15363" width="12.9140625" style="1" customWidth="1"/>
    <col min="15364" max="15364" width="10.25" style="1" customWidth="1"/>
    <col min="15365" max="15365" width="10.6640625" style="1" customWidth="1"/>
    <col min="15366" max="15366" width="7.75" style="1" customWidth="1"/>
    <col min="15367" max="15367" width="11.9140625" style="1" customWidth="1"/>
    <col min="15368" max="15368" width="9.9140625" style="1" customWidth="1"/>
    <col min="15369" max="15369" width="9.58203125" style="1" customWidth="1"/>
    <col min="15370" max="15370" width="10.83203125" style="1" customWidth="1"/>
    <col min="15371" max="15371" width="12.33203125" style="1" bestFit="1" customWidth="1"/>
    <col min="15372" max="15616" width="8.1640625" style="1"/>
    <col min="15617" max="15617" width="2.83203125" style="1" customWidth="1"/>
    <col min="15618" max="15618" width="7.5" style="1" customWidth="1"/>
    <col min="15619" max="15619" width="12.9140625" style="1" customWidth="1"/>
    <col min="15620" max="15620" width="10.25" style="1" customWidth="1"/>
    <col min="15621" max="15621" width="10.6640625" style="1" customWidth="1"/>
    <col min="15622" max="15622" width="7.75" style="1" customWidth="1"/>
    <col min="15623" max="15623" width="11.9140625" style="1" customWidth="1"/>
    <col min="15624" max="15624" width="9.9140625" style="1" customWidth="1"/>
    <col min="15625" max="15625" width="9.58203125" style="1" customWidth="1"/>
    <col min="15626" max="15626" width="10.83203125" style="1" customWidth="1"/>
    <col min="15627" max="15627" width="12.33203125" style="1" bestFit="1" customWidth="1"/>
    <col min="15628" max="15872" width="8.1640625" style="1"/>
    <col min="15873" max="15873" width="2.83203125" style="1" customWidth="1"/>
    <col min="15874" max="15874" width="7.5" style="1" customWidth="1"/>
    <col min="15875" max="15875" width="12.9140625" style="1" customWidth="1"/>
    <col min="15876" max="15876" width="10.25" style="1" customWidth="1"/>
    <col min="15877" max="15877" width="10.6640625" style="1" customWidth="1"/>
    <col min="15878" max="15878" width="7.75" style="1" customWidth="1"/>
    <col min="15879" max="15879" width="11.9140625" style="1" customWidth="1"/>
    <col min="15880" max="15880" width="9.9140625" style="1" customWidth="1"/>
    <col min="15881" max="15881" width="9.58203125" style="1" customWidth="1"/>
    <col min="15882" max="15882" width="10.83203125" style="1" customWidth="1"/>
    <col min="15883" max="15883" width="12.33203125" style="1" bestFit="1" customWidth="1"/>
    <col min="15884" max="16128" width="8.1640625" style="1"/>
    <col min="16129" max="16129" width="2.83203125" style="1" customWidth="1"/>
    <col min="16130" max="16130" width="7.5" style="1" customWidth="1"/>
    <col min="16131" max="16131" width="12.9140625" style="1" customWidth="1"/>
    <col min="16132" max="16132" width="10.25" style="1" customWidth="1"/>
    <col min="16133" max="16133" width="10.6640625" style="1" customWidth="1"/>
    <col min="16134" max="16134" width="7.75" style="1" customWidth="1"/>
    <col min="16135" max="16135" width="11.9140625" style="1" customWidth="1"/>
    <col min="16136" max="16136" width="9.9140625" style="1" customWidth="1"/>
    <col min="16137" max="16137" width="9.58203125" style="1" customWidth="1"/>
    <col min="16138" max="16138" width="10.83203125" style="1" customWidth="1"/>
    <col min="16139" max="16139" width="12.33203125" style="1" bestFit="1" customWidth="1"/>
    <col min="16140" max="16384" width="8.1640625" style="1"/>
  </cols>
  <sheetData>
    <row r="1" spans="2:9" ht="13.5" thickBot="1" x14ac:dyDescent="0.6">
      <c r="I1" s="54" t="s">
        <v>58</v>
      </c>
    </row>
    <row r="2" spans="2:9" ht="28.25" customHeight="1" x14ac:dyDescent="0.55000000000000004">
      <c r="B2" s="55" t="s">
        <v>47</v>
      </c>
      <c r="C2" s="56"/>
      <c r="D2" s="56"/>
      <c r="E2" s="56"/>
      <c r="F2" s="56"/>
      <c r="G2" s="56"/>
      <c r="H2" s="56"/>
      <c r="I2" s="57"/>
    </row>
    <row r="3" spans="2:9" ht="13.25" customHeight="1" x14ac:dyDescent="0.55000000000000004">
      <c r="B3" s="28"/>
      <c r="C3" s="29"/>
      <c r="D3" s="30"/>
      <c r="E3" s="30"/>
      <c r="F3" s="30"/>
      <c r="G3" s="30"/>
      <c r="H3" s="30"/>
      <c r="I3" s="52"/>
    </row>
    <row r="4" spans="2:9" ht="13.25" customHeight="1" x14ac:dyDescent="0.55000000000000004">
      <c r="B4" s="28" t="s">
        <v>56</v>
      </c>
      <c r="C4" s="29"/>
      <c r="D4" s="30"/>
      <c r="E4" s="30"/>
      <c r="F4" s="30"/>
      <c r="G4" s="30"/>
      <c r="H4" s="30"/>
      <c r="I4" s="31"/>
    </row>
    <row r="5" spans="2:9" x14ac:dyDescent="0.55000000000000004">
      <c r="B5" s="28"/>
      <c r="C5" s="29" t="s">
        <v>0</v>
      </c>
      <c r="D5" s="32"/>
      <c r="E5" s="29"/>
      <c r="F5" s="29"/>
      <c r="G5" s="29"/>
      <c r="H5" s="29"/>
      <c r="I5" s="31"/>
    </row>
    <row r="6" spans="2:9" x14ac:dyDescent="0.55000000000000004">
      <c r="B6" s="28" t="s">
        <v>1</v>
      </c>
      <c r="C6" s="29"/>
      <c r="D6" s="29"/>
      <c r="E6" s="29"/>
      <c r="F6" s="29"/>
      <c r="G6" s="29"/>
      <c r="H6" s="29"/>
      <c r="I6" s="31"/>
    </row>
    <row r="7" spans="2:9" x14ac:dyDescent="0.55000000000000004">
      <c r="B7" s="1" t="s">
        <v>57</v>
      </c>
      <c r="C7" s="29"/>
      <c r="D7" s="29"/>
      <c r="E7" s="29"/>
      <c r="F7" s="29"/>
      <c r="G7" s="29"/>
      <c r="H7" s="29"/>
      <c r="I7" s="31"/>
    </row>
    <row r="8" spans="2:9" x14ac:dyDescent="0.55000000000000004">
      <c r="B8" s="28"/>
      <c r="C8" s="29"/>
      <c r="D8" s="29"/>
      <c r="E8" s="29"/>
      <c r="F8" s="29"/>
      <c r="G8" s="29"/>
      <c r="H8" s="29"/>
      <c r="I8" s="31"/>
    </row>
    <row r="9" spans="2:9" x14ac:dyDescent="0.55000000000000004">
      <c r="B9" s="28"/>
      <c r="C9" s="29"/>
      <c r="D9" s="29"/>
      <c r="E9" s="29"/>
      <c r="F9" s="29"/>
      <c r="G9" s="29"/>
      <c r="H9" s="29"/>
      <c r="I9" s="31"/>
    </row>
    <row r="10" spans="2:9" x14ac:dyDescent="0.55000000000000004">
      <c r="B10" s="28"/>
      <c r="C10" s="29"/>
      <c r="D10" s="29"/>
      <c r="E10" s="29"/>
      <c r="F10" s="29"/>
      <c r="G10" s="29"/>
      <c r="H10" s="29"/>
      <c r="I10" s="31"/>
    </row>
    <row r="11" spans="2:9" x14ac:dyDescent="0.55000000000000004">
      <c r="B11" s="28"/>
      <c r="C11" s="29"/>
      <c r="D11" s="29"/>
      <c r="E11" s="29"/>
      <c r="F11" s="29"/>
      <c r="G11" s="29"/>
      <c r="H11" s="29"/>
      <c r="I11" s="31"/>
    </row>
    <row r="12" spans="2:9" x14ac:dyDescent="0.55000000000000004">
      <c r="B12" s="28"/>
      <c r="C12" s="29"/>
      <c r="D12" s="29"/>
      <c r="E12" s="29"/>
      <c r="F12" s="29"/>
      <c r="G12" s="29"/>
      <c r="H12" s="29"/>
      <c r="I12" s="31"/>
    </row>
    <row r="13" spans="2:9" x14ac:dyDescent="0.55000000000000004">
      <c r="B13" s="28"/>
      <c r="C13" s="29"/>
      <c r="D13" s="29"/>
      <c r="E13" s="29"/>
      <c r="F13" s="29"/>
      <c r="G13" s="29"/>
      <c r="H13" s="29"/>
      <c r="I13" s="31"/>
    </row>
    <row r="14" spans="2:9" x14ac:dyDescent="0.55000000000000004">
      <c r="B14" s="28"/>
      <c r="C14" s="29"/>
      <c r="D14" s="29"/>
      <c r="E14" s="29"/>
      <c r="F14" s="29"/>
      <c r="G14" s="29"/>
      <c r="H14" s="29"/>
      <c r="I14" s="31"/>
    </row>
    <row r="15" spans="2:9" x14ac:dyDescent="0.55000000000000004">
      <c r="B15" s="28"/>
      <c r="C15" s="29"/>
      <c r="D15" s="29"/>
      <c r="E15" s="29"/>
      <c r="F15" s="29"/>
      <c r="G15" s="29"/>
      <c r="H15" s="29"/>
      <c r="I15" s="31"/>
    </row>
    <row r="16" spans="2:9" x14ac:dyDescent="0.55000000000000004">
      <c r="B16" s="28"/>
      <c r="C16" s="29"/>
      <c r="D16" s="29"/>
      <c r="E16" s="29"/>
      <c r="F16" s="29"/>
      <c r="G16" s="29"/>
      <c r="H16" s="29"/>
      <c r="I16" s="31"/>
    </row>
    <row r="17" spans="2:9" x14ac:dyDescent="0.55000000000000004">
      <c r="B17" s="28"/>
      <c r="C17" s="29"/>
      <c r="D17" s="29"/>
      <c r="E17" s="29"/>
      <c r="F17" s="29"/>
      <c r="G17" s="29"/>
      <c r="H17" s="29"/>
      <c r="I17" s="31"/>
    </row>
    <row r="18" spans="2:9" x14ac:dyDescent="0.55000000000000004">
      <c r="B18" s="28"/>
      <c r="C18" s="29"/>
      <c r="D18" s="29"/>
      <c r="E18" s="29"/>
      <c r="F18" s="29"/>
      <c r="G18" s="29"/>
      <c r="H18" s="29"/>
      <c r="I18" s="31"/>
    </row>
    <row r="19" spans="2:9" x14ac:dyDescent="0.55000000000000004">
      <c r="B19" s="28"/>
      <c r="C19" s="29"/>
      <c r="D19" s="29"/>
      <c r="E19" s="29"/>
      <c r="F19" s="29"/>
      <c r="G19" s="29"/>
      <c r="H19" s="29"/>
      <c r="I19" s="31"/>
    </row>
    <row r="20" spans="2:9" x14ac:dyDescent="0.55000000000000004">
      <c r="B20" s="28"/>
      <c r="C20" s="29"/>
      <c r="D20" s="29"/>
      <c r="E20" s="29"/>
      <c r="F20" s="29"/>
      <c r="G20" s="29"/>
      <c r="H20" s="29"/>
      <c r="I20" s="31"/>
    </row>
    <row r="21" spans="2:9" x14ac:dyDescent="0.55000000000000004">
      <c r="B21" s="28"/>
      <c r="C21" s="29"/>
      <c r="D21" s="29"/>
      <c r="E21" s="29"/>
      <c r="F21" s="29"/>
      <c r="G21" s="29"/>
      <c r="H21" s="29"/>
      <c r="I21" s="31"/>
    </row>
    <row r="22" spans="2:9" x14ac:dyDescent="0.55000000000000004">
      <c r="B22" s="28"/>
      <c r="C22" s="29"/>
      <c r="D22" s="29"/>
      <c r="E22" s="29"/>
      <c r="F22" s="29"/>
      <c r="G22" s="29"/>
      <c r="H22" s="29"/>
      <c r="I22" s="31"/>
    </row>
    <row r="23" spans="2:9" x14ac:dyDescent="0.55000000000000004">
      <c r="B23" s="28"/>
      <c r="C23" s="29"/>
      <c r="D23" s="29"/>
      <c r="E23" s="29"/>
      <c r="F23" s="29"/>
      <c r="G23" s="29"/>
      <c r="H23" s="29"/>
      <c r="I23" s="31"/>
    </row>
    <row r="24" spans="2:9" x14ac:dyDescent="0.55000000000000004">
      <c r="B24" s="28"/>
      <c r="C24" s="29"/>
      <c r="D24" s="29"/>
      <c r="E24" s="29"/>
      <c r="F24" s="29"/>
      <c r="G24" s="29"/>
      <c r="H24" s="29"/>
      <c r="I24" s="31"/>
    </row>
    <row r="25" spans="2:9" ht="10.75" customHeight="1" thickBot="1" x14ac:dyDescent="0.6">
      <c r="B25" s="28"/>
      <c r="C25" s="29"/>
      <c r="D25" s="29"/>
      <c r="E25" s="29"/>
      <c r="F25" s="29"/>
      <c r="G25" s="29"/>
      <c r="H25" s="29"/>
      <c r="I25" s="31"/>
    </row>
    <row r="26" spans="2:9" s="7" customFormat="1" ht="25.75" customHeight="1" thickTop="1" thickBot="1" x14ac:dyDescent="0.6">
      <c r="B26" s="33"/>
      <c r="C26" s="4" t="s">
        <v>2</v>
      </c>
      <c r="D26" s="27" t="s">
        <v>42</v>
      </c>
      <c r="E26" s="58" t="s">
        <v>3</v>
      </c>
      <c r="F26" s="59"/>
      <c r="G26" s="6">
        <f>E30*F30+E31*F31+E32*F32+E33*F33+E34*F34+E35*F35+E36*F36+E37*F37+E38*F38+E39*F39+E40*F40+E41*F41+E42*F42</f>
        <v>6450</v>
      </c>
      <c r="H26" s="34"/>
      <c r="I26" s="35"/>
    </row>
    <row r="27" spans="2:9" s="7" customFormat="1" ht="10.5" customHeight="1" thickTop="1" x14ac:dyDescent="0.55000000000000004">
      <c r="B27" s="33"/>
      <c r="C27" s="36"/>
      <c r="D27" s="37"/>
      <c r="E27" s="36"/>
      <c r="F27" s="36"/>
      <c r="G27" s="36"/>
      <c r="H27" s="34"/>
      <c r="I27" s="35"/>
    </row>
    <row r="28" spans="2:9" s="7" customFormat="1" x14ac:dyDescent="0.55000000000000004">
      <c r="B28" s="33"/>
      <c r="C28" s="34"/>
      <c r="D28" s="38" t="s">
        <v>46</v>
      </c>
      <c r="E28" s="34"/>
      <c r="F28" s="34"/>
      <c r="G28" s="34"/>
      <c r="H28" s="34"/>
      <c r="I28" s="35"/>
    </row>
    <row r="29" spans="2:9" s="8" customFormat="1" ht="40.75" customHeight="1" x14ac:dyDescent="0.55000000000000004">
      <c r="B29" s="39"/>
      <c r="C29" s="9"/>
      <c r="D29" s="10" t="s">
        <v>6</v>
      </c>
      <c r="E29" s="11" t="s">
        <v>7</v>
      </c>
      <c r="F29" s="9" t="s">
        <v>8</v>
      </c>
      <c r="G29" s="11" t="s">
        <v>9</v>
      </c>
      <c r="H29" s="36"/>
      <c r="I29" s="40"/>
    </row>
    <row r="30" spans="2:9" s="7" customFormat="1" x14ac:dyDescent="0.55000000000000004">
      <c r="B30" s="33"/>
      <c r="C30" s="12" t="s">
        <v>4</v>
      </c>
      <c r="D30" s="15">
        <v>117.5</v>
      </c>
      <c r="E30" s="16">
        <v>6450</v>
      </c>
      <c r="F30" s="16">
        <v>1</v>
      </c>
      <c r="G30" s="16">
        <f>(117.5-D30)*E30*F30</f>
        <v>0</v>
      </c>
      <c r="H30" s="34"/>
      <c r="I30" s="35"/>
    </row>
    <row r="31" spans="2:9" s="7" customFormat="1" ht="18.649999999999999" customHeight="1" x14ac:dyDescent="0.55000000000000004">
      <c r="B31" s="33"/>
      <c r="C31" s="12" t="s">
        <v>11</v>
      </c>
      <c r="D31" s="13"/>
      <c r="E31" s="14"/>
      <c r="F31" s="14"/>
      <c r="G31" s="12">
        <f>(117.5-D31)*E31*F31</f>
        <v>0</v>
      </c>
      <c r="H31" s="34"/>
      <c r="I31" s="35"/>
    </row>
    <row r="32" spans="2:9" s="7" customFormat="1" ht="18.649999999999999" customHeight="1" x14ac:dyDescent="0.55000000000000004">
      <c r="B32" s="33"/>
      <c r="C32" s="12" t="s">
        <v>12</v>
      </c>
      <c r="D32" s="13"/>
      <c r="E32" s="14"/>
      <c r="F32" s="14"/>
      <c r="G32" s="12">
        <f t="shared" ref="G32:G42" si="0">(117.5-D32)*E32*F32</f>
        <v>0</v>
      </c>
      <c r="H32" s="34"/>
      <c r="I32" s="35"/>
    </row>
    <row r="33" spans="2:9" s="7" customFormat="1" ht="18.649999999999999" customHeight="1" x14ac:dyDescent="0.55000000000000004">
      <c r="B33" s="33"/>
      <c r="C33" s="12" t="s">
        <v>13</v>
      </c>
      <c r="D33" s="13"/>
      <c r="E33" s="14"/>
      <c r="F33" s="14"/>
      <c r="G33" s="12">
        <f t="shared" si="0"/>
        <v>0</v>
      </c>
      <c r="H33" s="34"/>
      <c r="I33" s="35"/>
    </row>
    <row r="34" spans="2:9" s="7" customFormat="1" ht="18.649999999999999" customHeight="1" x14ac:dyDescent="0.55000000000000004">
      <c r="B34" s="33"/>
      <c r="C34" s="12" t="s">
        <v>14</v>
      </c>
      <c r="D34" s="13"/>
      <c r="E34" s="14"/>
      <c r="F34" s="14"/>
      <c r="G34" s="12">
        <f t="shared" si="0"/>
        <v>0</v>
      </c>
      <c r="H34" s="34"/>
      <c r="I34" s="35"/>
    </row>
    <row r="35" spans="2:9" s="7" customFormat="1" ht="18.649999999999999" customHeight="1" x14ac:dyDescent="0.55000000000000004">
      <c r="B35" s="33"/>
      <c r="C35" s="12" t="s">
        <v>15</v>
      </c>
      <c r="D35" s="13"/>
      <c r="E35" s="14"/>
      <c r="F35" s="14"/>
      <c r="G35" s="12">
        <f t="shared" si="0"/>
        <v>0</v>
      </c>
      <c r="H35" s="34"/>
      <c r="I35" s="35"/>
    </row>
    <row r="36" spans="2:9" s="7" customFormat="1" ht="18.649999999999999" customHeight="1" x14ac:dyDescent="0.55000000000000004">
      <c r="B36" s="33"/>
      <c r="C36" s="12" t="s">
        <v>16</v>
      </c>
      <c r="D36" s="13"/>
      <c r="E36" s="14"/>
      <c r="F36" s="14"/>
      <c r="G36" s="12">
        <f t="shared" si="0"/>
        <v>0</v>
      </c>
      <c r="H36" s="34"/>
      <c r="I36" s="35"/>
    </row>
    <row r="37" spans="2:9" s="7" customFormat="1" ht="18.649999999999999" customHeight="1" x14ac:dyDescent="0.55000000000000004">
      <c r="B37" s="33"/>
      <c r="C37" s="12" t="s">
        <v>17</v>
      </c>
      <c r="D37" s="13"/>
      <c r="E37" s="14"/>
      <c r="F37" s="14"/>
      <c r="G37" s="12">
        <f t="shared" si="0"/>
        <v>0</v>
      </c>
      <c r="H37" s="34"/>
      <c r="I37" s="35"/>
    </row>
    <row r="38" spans="2:9" s="7" customFormat="1" ht="18.649999999999999" customHeight="1" x14ac:dyDescent="0.55000000000000004">
      <c r="B38" s="33"/>
      <c r="C38" s="12" t="s">
        <v>18</v>
      </c>
      <c r="D38" s="13"/>
      <c r="E38" s="14"/>
      <c r="F38" s="14"/>
      <c r="G38" s="12">
        <f t="shared" si="0"/>
        <v>0</v>
      </c>
      <c r="H38" s="34"/>
      <c r="I38" s="35"/>
    </row>
    <row r="39" spans="2:9" s="7" customFormat="1" ht="18.649999999999999" customHeight="1" x14ac:dyDescent="0.55000000000000004">
      <c r="B39" s="33"/>
      <c r="C39" s="12" t="s">
        <v>19</v>
      </c>
      <c r="D39" s="13"/>
      <c r="E39" s="14"/>
      <c r="F39" s="14"/>
      <c r="G39" s="12">
        <f t="shared" si="0"/>
        <v>0</v>
      </c>
      <c r="H39" s="34"/>
      <c r="I39" s="35"/>
    </row>
    <row r="40" spans="2:9" s="7" customFormat="1" ht="18.649999999999999" customHeight="1" x14ac:dyDescent="0.55000000000000004">
      <c r="B40" s="33"/>
      <c r="C40" s="12" t="s">
        <v>20</v>
      </c>
      <c r="D40" s="13"/>
      <c r="E40" s="14"/>
      <c r="F40" s="14"/>
      <c r="G40" s="12">
        <f t="shared" si="0"/>
        <v>0</v>
      </c>
      <c r="H40" s="34"/>
      <c r="I40" s="35"/>
    </row>
    <row r="41" spans="2:9" s="7" customFormat="1" ht="18.649999999999999" customHeight="1" x14ac:dyDescent="0.55000000000000004">
      <c r="B41" s="33"/>
      <c r="C41" s="12" t="s">
        <v>21</v>
      </c>
      <c r="D41" s="13"/>
      <c r="E41" s="14"/>
      <c r="F41" s="14"/>
      <c r="G41" s="12">
        <f t="shared" si="0"/>
        <v>0</v>
      </c>
      <c r="H41" s="34"/>
      <c r="I41" s="35"/>
    </row>
    <row r="42" spans="2:9" s="7" customFormat="1" ht="18.649999999999999" customHeight="1" x14ac:dyDescent="0.55000000000000004">
      <c r="B42" s="33"/>
      <c r="C42" s="12" t="s">
        <v>22</v>
      </c>
      <c r="D42" s="13"/>
      <c r="E42" s="14"/>
      <c r="F42" s="14"/>
      <c r="G42" s="12">
        <f t="shared" si="0"/>
        <v>0</v>
      </c>
      <c r="H42" s="34"/>
      <c r="I42" s="35"/>
    </row>
    <row r="43" spans="2:9" s="7" customFormat="1" ht="18.649999999999999" customHeight="1" x14ac:dyDescent="0.55000000000000004">
      <c r="B43" s="33"/>
      <c r="C43" s="17" t="s">
        <v>23</v>
      </c>
      <c r="D43" s="18"/>
      <c r="E43" s="18"/>
      <c r="F43" s="19"/>
      <c r="G43" s="12">
        <f>IF(G26&lt;=6450,0,SUM(G30:G42))</f>
        <v>0</v>
      </c>
      <c r="H43" s="34"/>
      <c r="I43" s="35"/>
    </row>
    <row r="44" spans="2:9" s="7" customFormat="1" ht="18.649999999999999" customHeight="1" x14ac:dyDescent="0.55000000000000004">
      <c r="B44" s="33"/>
      <c r="C44" s="17" t="s">
        <v>24</v>
      </c>
      <c r="D44" s="18"/>
      <c r="E44" s="18"/>
      <c r="F44" s="19"/>
      <c r="G44" s="20">
        <f>ROUND(G43/G26,1)</f>
        <v>0</v>
      </c>
      <c r="H44" s="34"/>
      <c r="I44" s="35"/>
    </row>
    <row r="45" spans="2:9" s="7" customFormat="1" ht="18.649999999999999" customHeight="1" x14ac:dyDescent="0.55000000000000004">
      <c r="B45" s="33"/>
      <c r="C45" s="17" t="s">
        <v>25</v>
      </c>
      <c r="D45" s="18"/>
      <c r="E45" s="18"/>
      <c r="F45" s="19"/>
      <c r="G45" s="12">
        <f>IF(G26&lt;=6450,0,ROUND((((230.2/2)+G44)/230.2)*G26,0))</f>
        <v>0</v>
      </c>
      <c r="H45" s="34"/>
      <c r="I45" s="35"/>
    </row>
    <row r="46" spans="2:9" s="7" customFormat="1" ht="18.649999999999999" customHeight="1" x14ac:dyDescent="0.55000000000000004">
      <c r="B46" s="33"/>
      <c r="C46" s="17" t="s">
        <v>26</v>
      </c>
      <c r="D46" s="18"/>
      <c r="E46" s="18"/>
      <c r="F46" s="19"/>
      <c r="G46" s="12">
        <f>IF(G26&lt;=6450,0,ROUND((((230.2/2)-G44)/230.2)*G26,0))</f>
        <v>0</v>
      </c>
      <c r="H46" s="34"/>
      <c r="I46" s="35"/>
    </row>
    <row r="47" spans="2:9" s="7" customFormat="1" ht="10.5" customHeight="1" x14ac:dyDescent="0.55000000000000004">
      <c r="B47" s="33"/>
      <c r="C47" s="34"/>
      <c r="D47" s="34"/>
      <c r="E47" s="34"/>
      <c r="F47" s="34"/>
      <c r="G47" s="34"/>
      <c r="H47" s="34"/>
      <c r="I47" s="35"/>
    </row>
    <row r="48" spans="2:9" ht="18.649999999999999" customHeight="1" x14ac:dyDescent="0.55000000000000004">
      <c r="B48" s="28"/>
      <c r="C48" s="21" t="s">
        <v>27</v>
      </c>
      <c r="D48" s="22"/>
      <c r="E48" s="22"/>
      <c r="F48" s="23"/>
      <c r="G48" s="24">
        <f>IF(G26&lt;=6450,0,ROUND((G45-G46)/G26,3))</f>
        <v>0</v>
      </c>
      <c r="H48" s="29"/>
      <c r="I48" s="31"/>
    </row>
    <row r="49" spans="2:9" ht="10.5" customHeight="1" thickBot="1" x14ac:dyDescent="0.6">
      <c r="B49" s="28"/>
      <c r="C49" s="29"/>
      <c r="D49" s="29"/>
      <c r="E49" s="29"/>
      <c r="F49" s="29"/>
      <c r="G49" s="29"/>
      <c r="H49" s="29"/>
      <c r="I49" s="31"/>
    </row>
    <row r="50" spans="2:9" ht="29" customHeight="1" thickTop="1" thickBot="1" x14ac:dyDescent="0.6">
      <c r="B50" s="28"/>
      <c r="C50" s="60" t="s">
        <v>28</v>
      </c>
      <c r="D50" s="61"/>
      <c r="E50" s="25"/>
      <c r="F50" s="25"/>
      <c r="G50" s="26" t="str">
        <f>IF(G26&lt;=6450," ",IF(G48&gt;0.1,"×",IF(G48&lt;(-0.1),"×","○")))</f>
        <v xml:space="preserve"> </v>
      </c>
      <c r="H50" s="29"/>
      <c r="I50" s="31"/>
    </row>
    <row r="51" spans="2:9" ht="10.5" customHeight="1" thickTop="1" thickBot="1" x14ac:dyDescent="0.6">
      <c r="B51" s="41"/>
      <c r="C51" s="42"/>
      <c r="D51" s="42"/>
      <c r="E51" s="42"/>
      <c r="F51" s="42"/>
      <c r="G51" s="42"/>
      <c r="H51" s="42"/>
      <c r="I51" s="43"/>
    </row>
  </sheetData>
  <mergeCells count="3">
    <mergeCell ref="E26:F26"/>
    <mergeCell ref="C50:D50"/>
    <mergeCell ref="B2:I2"/>
  </mergeCells>
  <phoneticPr fontId="2"/>
  <printOptions horizontalCentered="1"/>
  <pageMargins left="0.23622047244094491" right="0.23622047244094491" top="0.35433070866141736" bottom="0.35433070866141736" header="0.31496062992125984" footer="0.31496062992125984"/>
  <pageSetup paperSize="9" scale="94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22654-9B80-4DFB-B6FB-2C2ECF227FB4}">
  <sheetPr>
    <pageSetUpPr fitToPage="1"/>
  </sheetPr>
  <dimension ref="B1:J51"/>
  <sheetViews>
    <sheetView zoomScaleNormal="100" workbookViewId="0">
      <selection activeCell="B2" sqref="B2:I2"/>
    </sheetView>
  </sheetViews>
  <sheetFormatPr defaultColWidth="8.1640625" defaultRowHeight="13" x14ac:dyDescent="0.55000000000000004"/>
  <cols>
    <col min="1" max="1" width="2.83203125" style="1" customWidth="1"/>
    <col min="2" max="2" width="7.5" style="1" customWidth="1"/>
    <col min="3" max="3" width="12.9140625" style="1" customWidth="1"/>
    <col min="4" max="4" width="10.25" style="1" customWidth="1"/>
    <col min="5" max="5" width="10.6640625" style="1" customWidth="1"/>
    <col min="6" max="6" width="7.75" style="1" customWidth="1"/>
    <col min="7" max="7" width="11.9140625" style="1" customWidth="1"/>
    <col min="8" max="8" width="9.9140625" style="1" customWidth="1"/>
    <col min="9" max="9" width="9.58203125" style="1" customWidth="1"/>
    <col min="10" max="10" width="10.83203125" style="1" customWidth="1"/>
    <col min="11" max="11" width="12.33203125" style="1" bestFit="1" customWidth="1"/>
    <col min="12" max="256" width="8.1640625" style="1"/>
    <col min="257" max="257" width="2.83203125" style="1" customWidth="1"/>
    <col min="258" max="258" width="7.5" style="1" customWidth="1"/>
    <col min="259" max="259" width="12.9140625" style="1" customWidth="1"/>
    <col min="260" max="260" width="10.25" style="1" customWidth="1"/>
    <col min="261" max="261" width="10.6640625" style="1" customWidth="1"/>
    <col min="262" max="262" width="7.75" style="1" customWidth="1"/>
    <col min="263" max="263" width="11.9140625" style="1" customWidth="1"/>
    <col min="264" max="264" width="9.9140625" style="1" customWidth="1"/>
    <col min="265" max="265" width="9.58203125" style="1" customWidth="1"/>
    <col min="266" max="266" width="10.83203125" style="1" customWidth="1"/>
    <col min="267" max="267" width="12.33203125" style="1" bestFit="1" customWidth="1"/>
    <col min="268" max="512" width="8.1640625" style="1"/>
    <col min="513" max="513" width="2.83203125" style="1" customWidth="1"/>
    <col min="514" max="514" width="7.5" style="1" customWidth="1"/>
    <col min="515" max="515" width="12.9140625" style="1" customWidth="1"/>
    <col min="516" max="516" width="10.25" style="1" customWidth="1"/>
    <col min="517" max="517" width="10.6640625" style="1" customWidth="1"/>
    <col min="518" max="518" width="7.75" style="1" customWidth="1"/>
    <col min="519" max="519" width="11.9140625" style="1" customWidth="1"/>
    <col min="520" max="520" width="9.9140625" style="1" customWidth="1"/>
    <col min="521" max="521" width="9.58203125" style="1" customWidth="1"/>
    <col min="522" max="522" width="10.83203125" style="1" customWidth="1"/>
    <col min="523" max="523" width="12.33203125" style="1" bestFit="1" customWidth="1"/>
    <col min="524" max="768" width="8.1640625" style="1"/>
    <col min="769" max="769" width="2.83203125" style="1" customWidth="1"/>
    <col min="770" max="770" width="7.5" style="1" customWidth="1"/>
    <col min="771" max="771" width="12.9140625" style="1" customWidth="1"/>
    <col min="772" max="772" width="10.25" style="1" customWidth="1"/>
    <col min="773" max="773" width="10.6640625" style="1" customWidth="1"/>
    <col min="774" max="774" width="7.75" style="1" customWidth="1"/>
    <col min="775" max="775" width="11.9140625" style="1" customWidth="1"/>
    <col min="776" max="776" width="9.9140625" style="1" customWidth="1"/>
    <col min="777" max="777" width="9.58203125" style="1" customWidth="1"/>
    <col min="778" max="778" width="10.83203125" style="1" customWidth="1"/>
    <col min="779" max="779" width="12.33203125" style="1" bestFit="1" customWidth="1"/>
    <col min="780" max="1024" width="8.1640625" style="1"/>
    <col min="1025" max="1025" width="2.83203125" style="1" customWidth="1"/>
    <col min="1026" max="1026" width="7.5" style="1" customWidth="1"/>
    <col min="1027" max="1027" width="12.9140625" style="1" customWidth="1"/>
    <col min="1028" max="1028" width="10.25" style="1" customWidth="1"/>
    <col min="1029" max="1029" width="10.6640625" style="1" customWidth="1"/>
    <col min="1030" max="1030" width="7.75" style="1" customWidth="1"/>
    <col min="1031" max="1031" width="11.9140625" style="1" customWidth="1"/>
    <col min="1032" max="1032" width="9.9140625" style="1" customWidth="1"/>
    <col min="1033" max="1033" width="9.58203125" style="1" customWidth="1"/>
    <col min="1034" max="1034" width="10.83203125" style="1" customWidth="1"/>
    <col min="1035" max="1035" width="12.33203125" style="1" bestFit="1" customWidth="1"/>
    <col min="1036" max="1280" width="8.1640625" style="1"/>
    <col min="1281" max="1281" width="2.83203125" style="1" customWidth="1"/>
    <col min="1282" max="1282" width="7.5" style="1" customWidth="1"/>
    <col min="1283" max="1283" width="12.9140625" style="1" customWidth="1"/>
    <col min="1284" max="1284" width="10.25" style="1" customWidth="1"/>
    <col min="1285" max="1285" width="10.6640625" style="1" customWidth="1"/>
    <col min="1286" max="1286" width="7.75" style="1" customWidth="1"/>
    <col min="1287" max="1287" width="11.9140625" style="1" customWidth="1"/>
    <col min="1288" max="1288" width="9.9140625" style="1" customWidth="1"/>
    <col min="1289" max="1289" width="9.58203125" style="1" customWidth="1"/>
    <col min="1290" max="1290" width="10.83203125" style="1" customWidth="1"/>
    <col min="1291" max="1291" width="12.33203125" style="1" bestFit="1" customWidth="1"/>
    <col min="1292" max="1536" width="8.1640625" style="1"/>
    <col min="1537" max="1537" width="2.83203125" style="1" customWidth="1"/>
    <col min="1538" max="1538" width="7.5" style="1" customWidth="1"/>
    <col min="1539" max="1539" width="12.9140625" style="1" customWidth="1"/>
    <col min="1540" max="1540" width="10.25" style="1" customWidth="1"/>
    <col min="1541" max="1541" width="10.6640625" style="1" customWidth="1"/>
    <col min="1542" max="1542" width="7.75" style="1" customWidth="1"/>
    <col min="1543" max="1543" width="11.9140625" style="1" customWidth="1"/>
    <col min="1544" max="1544" width="9.9140625" style="1" customWidth="1"/>
    <col min="1545" max="1545" width="9.58203125" style="1" customWidth="1"/>
    <col min="1546" max="1546" width="10.83203125" style="1" customWidth="1"/>
    <col min="1547" max="1547" width="12.33203125" style="1" bestFit="1" customWidth="1"/>
    <col min="1548" max="1792" width="8.1640625" style="1"/>
    <col min="1793" max="1793" width="2.83203125" style="1" customWidth="1"/>
    <col min="1794" max="1794" width="7.5" style="1" customWidth="1"/>
    <col min="1795" max="1795" width="12.9140625" style="1" customWidth="1"/>
    <col min="1796" max="1796" width="10.25" style="1" customWidth="1"/>
    <col min="1797" max="1797" width="10.6640625" style="1" customWidth="1"/>
    <col min="1798" max="1798" width="7.75" style="1" customWidth="1"/>
    <col min="1799" max="1799" width="11.9140625" style="1" customWidth="1"/>
    <col min="1800" max="1800" width="9.9140625" style="1" customWidth="1"/>
    <col min="1801" max="1801" width="9.58203125" style="1" customWidth="1"/>
    <col min="1802" max="1802" width="10.83203125" style="1" customWidth="1"/>
    <col min="1803" max="1803" width="12.33203125" style="1" bestFit="1" customWidth="1"/>
    <col min="1804" max="2048" width="8.1640625" style="1"/>
    <col min="2049" max="2049" width="2.83203125" style="1" customWidth="1"/>
    <col min="2050" max="2050" width="7.5" style="1" customWidth="1"/>
    <col min="2051" max="2051" width="12.9140625" style="1" customWidth="1"/>
    <col min="2052" max="2052" width="10.25" style="1" customWidth="1"/>
    <col min="2053" max="2053" width="10.6640625" style="1" customWidth="1"/>
    <col min="2054" max="2054" width="7.75" style="1" customWidth="1"/>
    <col min="2055" max="2055" width="11.9140625" style="1" customWidth="1"/>
    <col min="2056" max="2056" width="9.9140625" style="1" customWidth="1"/>
    <col min="2057" max="2057" width="9.58203125" style="1" customWidth="1"/>
    <col min="2058" max="2058" width="10.83203125" style="1" customWidth="1"/>
    <col min="2059" max="2059" width="12.33203125" style="1" bestFit="1" customWidth="1"/>
    <col min="2060" max="2304" width="8.1640625" style="1"/>
    <col min="2305" max="2305" width="2.83203125" style="1" customWidth="1"/>
    <col min="2306" max="2306" width="7.5" style="1" customWidth="1"/>
    <col min="2307" max="2307" width="12.9140625" style="1" customWidth="1"/>
    <col min="2308" max="2308" width="10.25" style="1" customWidth="1"/>
    <col min="2309" max="2309" width="10.6640625" style="1" customWidth="1"/>
    <col min="2310" max="2310" width="7.75" style="1" customWidth="1"/>
    <col min="2311" max="2311" width="11.9140625" style="1" customWidth="1"/>
    <col min="2312" max="2312" width="9.9140625" style="1" customWidth="1"/>
    <col min="2313" max="2313" width="9.58203125" style="1" customWidth="1"/>
    <col min="2314" max="2314" width="10.83203125" style="1" customWidth="1"/>
    <col min="2315" max="2315" width="12.33203125" style="1" bestFit="1" customWidth="1"/>
    <col min="2316" max="2560" width="8.1640625" style="1"/>
    <col min="2561" max="2561" width="2.83203125" style="1" customWidth="1"/>
    <col min="2562" max="2562" width="7.5" style="1" customWidth="1"/>
    <col min="2563" max="2563" width="12.9140625" style="1" customWidth="1"/>
    <col min="2564" max="2564" width="10.25" style="1" customWidth="1"/>
    <col min="2565" max="2565" width="10.6640625" style="1" customWidth="1"/>
    <col min="2566" max="2566" width="7.75" style="1" customWidth="1"/>
    <col min="2567" max="2567" width="11.9140625" style="1" customWidth="1"/>
    <col min="2568" max="2568" width="9.9140625" style="1" customWidth="1"/>
    <col min="2569" max="2569" width="9.58203125" style="1" customWidth="1"/>
    <col min="2570" max="2570" width="10.83203125" style="1" customWidth="1"/>
    <col min="2571" max="2571" width="12.33203125" style="1" bestFit="1" customWidth="1"/>
    <col min="2572" max="2816" width="8.1640625" style="1"/>
    <col min="2817" max="2817" width="2.83203125" style="1" customWidth="1"/>
    <col min="2818" max="2818" width="7.5" style="1" customWidth="1"/>
    <col min="2819" max="2819" width="12.9140625" style="1" customWidth="1"/>
    <col min="2820" max="2820" width="10.25" style="1" customWidth="1"/>
    <col min="2821" max="2821" width="10.6640625" style="1" customWidth="1"/>
    <col min="2822" max="2822" width="7.75" style="1" customWidth="1"/>
    <col min="2823" max="2823" width="11.9140625" style="1" customWidth="1"/>
    <col min="2824" max="2824" width="9.9140625" style="1" customWidth="1"/>
    <col min="2825" max="2825" width="9.58203125" style="1" customWidth="1"/>
    <col min="2826" max="2826" width="10.83203125" style="1" customWidth="1"/>
    <col min="2827" max="2827" width="12.33203125" style="1" bestFit="1" customWidth="1"/>
    <col min="2828" max="3072" width="8.1640625" style="1"/>
    <col min="3073" max="3073" width="2.83203125" style="1" customWidth="1"/>
    <col min="3074" max="3074" width="7.5" style="1" customWidth="1"/>
    <col min="3075" max="3075" width="12.9140625" style="1" customWidth="1"/>
    <col min="3076" max="3076" width="10.25" style="1" customWidth="1"/>
    <col min="3077" max="3077" width="10.6640625" style="1" customWidth="1"/>
    <col min="3078" max="3078" width="7.75" style="1" customWidth="1"/>
    <col min="3079" max="3079" width="11.9140625" style="1" customWidth="1"/>
    <col min="3080" max="3080" width="9.9140625" style="1" customWidth="1"/>
    <col min="3081" max="3081" width="9.58203125" style="1" customWidth="1"/>
    <col min="3082" max="3082" width="10.83203125" style="1" customWidth="1"/>
    <col min="3083" max="3083" width="12.33203125" style="1" bestFit="1" customWidth="1"/>
    <col min="3084" max="3328" width="8.1640625" style="1"/>
    <col min="3329" max="3329" width="2.83203125" style="1" customWidth="1"/>
    <col min="3330" max="3330" width="7.5" style="1" customWidth="1"/>
    <col min="3331" max="3331" width="12.9140625" style="1" customWidth="1"/>
    <col min="3332" max="3332" width="10.25" style="1" customWidth="1"/>
    <col min="3333" max="3333" width="10.6640625" style="1" customWidth="1"/>
    <col min="3334" max="3334" width="7.75" style="1" customWidth="1"/>
    <col min="3335" max="3335" width="11.9140625" style="1" customWidth="1"/>
    <col min="3336" max="3336" width="9.9140625" style="1" customWidth="1"/>
    <col min="3337" max="3337" width="9.58203125" style="1" customWidth="1"/>
    <col min="3338" max="3338" width="10.83203125" style="1" customWidth="1"/>
    <col min="3339" max="3339" width="12.33203125" style="1" bestFit="1" customWidth="1"/>
    <col min="3340" max="3584" width="8.1640625" style="1"/>
    <col min="3585" max="3585" width="2.83203125" style="1" customWidth="1"/>
    <col min="3586" max="3586" width="7.5" style="1" customWidth="1"/>
    <col min="3587" max="3587" width="12.9140625" style="1" customWidth="1"/>
    <col min="3588" max="3588" width="10.25" style="1" customWidth="1"/>
    <col min="3589" max="3589" width="10.6640625" style="1" customWidth="1"/>
    <col min="3590" max="3590" width="7.75" style="1" customWidth="1"/>
    <col min="3591" max="3591" width="11.9140625" style="1" customWidth="1"/>
    <col min="3592" max="3592" width="9.9140625" style="1" customWidth="1"/>
    <col min="3593" max="3593" width="9.58203125" style="1" customWidth="1"/>
    <col min="3594" max="3594" width="10.83203125" style="1" customWidth="1"/>
    <col min="3595" max="3595" width="12.33203125" style="1" bestFit="1" customWidth="1"/>
    <col min="3596" max="3840" width="8.1640625" style="1"/>
    <col min="3841" max="3841" width="2.83203125" style="1" customWidth="1"/>
    <col min="3842" max="3842" width="7.5" style="1" customWidth="1"/>
    <col min="3843" max="3843" width="12.9140625" style="1" customWidth="1"/>
    <col min="3844" max="3844" width="10.25" style="1" customWidth="1"/>
    <col min="3845" max="3845" width="10.6640625" style="1" customWidth="1"/>
    <col min="3846" max="3846" width="7.75" style="1" customWidth="1"/>
    <col min="3847" max="3847" width="11.9140625" style="1" customWidth="1"/>
    <col min="3848" max="3848" width="9.9140625" style="1" customWidth="1"/>
    <col min="3849" max="3849" width="9.58203125" style="1" customWidth="1"/>
    <col min="3850" max="3850" width="10.83203125" style="1" customWidth="1"/>
    <col min="3851" max="3851" width="12.33203125" style="1" bestFit="1" customWidth="1"/>
    <col min="3852" max="4096" width="8.1640625" style="1"/>
    <col min="4097" max="4097" width="2.83203125" style="1" customWidth="1"/>
    <col min="4098" max="4098" width="7.5" style="1" customWidth="1"/>
    <col min="4099" max="4099" width="12.9140625" style="1" customWidth="1"/>
    <col min="4100" max="4100" width="10.25" style="1" customWidth="1"/>
    <col min="4101" max="4101" width="10.6640625" style="1" customWidth="1"/>
    <col min="4102" max="4102" width="7.75" style="1" customWidth="1"/>
    <col min="4103" max="4103" width="11.9140625" style="1" customWidth="1"/>
    <col min="4104" max="4104" width="9.9140625" style="1" customWidth="1"/>
    <col min="4105" max="4105" width="9.58203125" style="1" customWidth="1"/>
    <col min="4106" max="4106" width="10.83203125" style="1" customWidth="1"/>
    <col min="4107" max="4107" width="12.33203125" style="1" bestFit="1" customWidth="1"/>
    <col min="4108" max="4352" width="8.1640625" style="1"/>
    <col min="4353" max="4353" width="2.83203125" style="1" customWidth="1"/>
    <col min="4354" max="4354" width="7.5" style="1" customWidth="1"/>
    <col min="4355" max="4355" width="12.9140625" style="1" customWidth="1"/>
    <col min="4356" max="4356" width="10.25" style="1" customWidth="1"/>
    <col min="4357" max="4357" width="10.6640625" style="1" customWidth="1"/>
    <col min="4358" max="4358" width="7.75" style="1" customWidth="1"/>
    <col min="4359" max="4359" width="11.9140625" style="1" customWidth="1"/>
    <col min="4360" max="4360" width="9.9140625" style="1" customWidth="1"/>
    <col min="4361" max="4361" width="9.58203125" style="1" customWidth="1"/>
    <col min="4362" max="4362" width="10.83203125" style="1" customWidth="1"/>
    <col min="4363" max="4363" width="12.33203125" style="1" bestFit="1" customWidth="1"/>
    <col min="4364" max="4608" width="8.1640625" style="1"/>
    <col min="4609" max="4609" width="2.83203125" style="1" customWidth="1"/>
    <col min="4610" max="4610" width="7.5" style="1" customWidth="1"/>
    <col min="4611" max="4611" width="12.9140625" style="1" customWidth="1"/>
    <col min="4612" max="4612" width="10.25" style="1" customWidth="1"/>
    <col min="4613" max="4613" width="10.6640625" style="1" customWidth="1"/>
    <col min="4614" max="4614" width="7.75" style="1" customWidth="1"/>
    <col min="4615" max="4615" width="11.9140625" style="1" customWidth="1"/>
    <col min="4616" max="4616" width="9.9140625" style="1" customWidth="1"/>
    <col min="4617" max="4617" width="9.58203125" style="1" customWidth="1"/>
    <col min="4618" max="4618" width="10.83203125" style="1" customWidth="1"/>
    <col min="4619" max="4619" width="12.33203125" style="1" bestFit="1" customWidth="1"/>
    <col min="4620" max="4864" width="8.1640625" style="1"/>
    <col min="4865" max="4865" width="2.83203125" style="1" customWidth="1"/>
    <col min="4866" max="4866" width="7.5" style="1" customWidth="1"/>
    <col min="4867" max="4867" width="12.9140625" style="1" customWidth="1"/>
    <col min="4868" max="4868" width="10.25" style="1" customWidth="1"/>
    <col min="4869" max="4869" width="10.6640625" style="1" customWidth="1"/>
    <col min="4870" max="4870" width="7.75" style="1" customWidth="1"/>
    <col min="4871" max="4871" width="11.9140625" style="1" customWidth="1"/>
    <col min="4872" max="4872" width="9.9140625" style="1" customWidth="1"/>
    <col min="4873" max="4873" width="9.58203125" style="1" customWidth="1"/>
    <col min="4874" max="4874" width="10.83203125" style="1" customWidth="1"/>
    <col min="4875" max="4875" width="12.33203125" style="1" bestFit="1" customWidth="1"/>
    <col min="4876" max="5120" width="8.1640625" style="1"/>
    <col min="5121" max="5121" width="2.83203125" style="1" customWidth="1"/>
    <col min="5122" max="5122" width="7.5" style="1" customWidth="1"/>
    <col min="5123" max="5123" width="12.9140625" style="1" customWidth="1"/>
    <col min="5124" max="5124" width="10.25" style="1" customWidth="1"/>
    <col min="5125" max="5125" width="10.6640625" style="1" customWidth="1"/>
    <col min="5126" max="5126" width="7.75" style="1" customWidth="1"/>
    <col min="5127" max="5127" width="11.9140625" style="1" customWidth="1"/>
    <col min="5128" max="5128" width="9.9140625" style="1" customWidth="1"/>
    <col min="5129" max="5129" width="9.58203125" style="1" customWidth="1"/>
    <col min="5130" max="5130" width="10.83203125" style="1" customWidth="1"/>
    <col min="5131" max="5131" width="12.33203125" style="1" bestFit="1" customWidth="1"/>
    <col min="5132" max="5376" width="8.1640625" style="1"/>
    <col min="5377" max="5377" width="2.83203125" style="1" customWidth="1"/>
    <col min="5378" max="5378" width="7.5" style="1" customWidth="1"/>
    <col min="5379" max="5379" width="12.9140625" style="1" customWidth="1"/>
    <col min="5380" max="5380" width="10.25" style="1" customWidth="1"/>
    <col min="5381" max="5381" width="10.6640625" style="1" customWidth="1"/>
    <col min="5382" max="5382" width="7.75" style="1" customWidth="1"/>
    <col min="5383" max="5383" width="11.9140625" style="1" customWidth="1"/>
    <col min="5384" max="5384" width="9.9140625" style="1" customWidth="1"/>
    <col min="5385" max="5385" width="9.58203125" style="1" customWidth="1"/>
    <col min="5386" max="5386" width="10.83203125" style="1" customWidth="1"/>
    <col min="5387" max="5387" width="12.33203125" style="1" bestFit="1" customWidth="1"/>
    <col min="5388" max="5632" width="8.1640625" style="1"/>
    <col min="5633" max="5633" width="2.83203125" style="1" customWidth="1"/>
    <col min="5634" max="5634" width="7.5" style="1" customWidth="1"/>
    <col min="5635" max="5635" width="12.9140625" style="1" customWidth="1"/>
    <col min="5636" max="5636" width="10.25" style="1" customWidth="1"/>
    <col min="5637" max="5637" width="10.6640625" style="1" customWidth="1"/>
    <col min="5638" max="5638" width="7.75" style="1" customWidth="1"/>
    <col min="5639" max="5639" width="11.9140625" style="1" customWidth="1"/>
    <col min="5640" max="5640" width="9.9140625" style="1" customWidth="1"/>
    <col min="5641" max="5641" width="9.58203125" style="1" customWidth="1"/>
    <col min="5642" max="5642" width="10.83203125" style="1" customWidth="1"/>
    <col min="5643" max="5643" width="12.33203125" style="1" bestFit="1" customWidth="1"/>
    <col min="5644" max="5888" width="8.1640625" style="1"/>
    <col min="5889" max="5889" width="2.83203125" style="1" customWidth="1"/>
    <col min="5890" max="5890" width="7.5" style="1" customWidth="1"/>
    <col min="5891" max="5891" width="12.9140625" style="1" customWidth="1"/>
    <col min="5892" max="5892" width="10.25" style="1" customWidth="1"/>
    <col min="5893" max="5893" width="10.6640625" style="1" customWidth="1"/>
    <col min="5894" max="5894" width="7.75" style="1" customWidth="1"/>
    <col min="5895" max="5895" width="11.9140625" style="1" customWidth="1"/>
    <col min="5896" max="5896" width="9.9140625" style="1" customWidth="1"/>
    <col min="5897" max="5897" width="9.58203125" style="1" customWidth="1"/>
    <col min="5898" max="5898" width="10.83203125" style="1" customWidth="1"/>
    <col min="5899" max="5899" width="12.33203125" style="1" bestFit="1" customWidth="1"/>
    <col min="5900" max="6144" width="8.1640625" style="1"/>
    <col min="6145" max="6145" width="2.83203125" style="1" customWidth="1"/>
    <col min="6146" max="6146" width="7.5" style="1" customWidth="1"/>
    <col min="6147" max="6147" width="12.9140625" style="1" customWidth="1"/>
    <col min="6148" max="6148" width="10.25" style="1" customWidth="1"/>
    <col min="6149" max="6149" width="10.6640625" style="1" customWidth="1"/>
    <col min="6150" max="6150" width="7.75" style="1" customWidth="1"/>
    <col min="6151" max="6151" width="11.9140625" style="1" customWidth="1"/>
    <col min="6152" max="6152" width="9.9140625" style="1" customWidth="1"/>
    <col min="6153" max="6153" width="9.58203125" style="1" customWidth="1"/>
    <col min="6154" max="6154" width="10.83203125" style="1" customWidth="1"/>
    <col min="6155" max="6155" width="12.33203125" style="1" bestFit="1" customWidth="1"/>
    <col min="6156" max="6400" width="8.1640625" style="1"/>
    <col min="6401" max="6401" width="2.83203125" style="1" customWidth="1"/>
    <col min="6402" max="6402" width="7.5" style="1" customWidth="1"/>
    <col min="6403" max="6403" width="12.9140625" style="1" customWidth="1"/>
    <col min="6404" max="6404" width="10.25" style="1" customWidth="1"/>
    <col min="6405" max="6405" width="10.6640625" style="1" customWidth="1"/>
    <col min="6406" max="6406" width="7.75" style="1" customWidth="1"/>
    <col min="6407" max="6407" width="11.9140625" style="1" customWidth="1"/>
    <col min="6408" max="6408" width="9.9140625" style="1" customWidth="1"/>
    <col min="6409" max="6409" width="9.58203125" style="1" customWidth="1"/>
    <col min="6410" max="6410" width="10.83203125" style="1" customWidth="1"/>
    <col min="6411" max="6411" width="12.33203125" style="1" bestFit="1" customWidth="1"/>
    <col min="6412" max="6656" width="8.1640625" style="1"/>
    <col min="6657" max="6657" width="2.83203125" style="1" customWidth="1"/>
    <col min="6658" max="6658" width="7.5" style="1" customWidth="1"/>
    <col min="6659" max="6659" width="12.9140625" style="1" customWidth="1"/>
    <col min="6660" max="6660" width="10.25" style="1" customWidth="1"/>
    <col min="6661" max="6661" width="10.6640625" style="1" customWidth="1"/>
    <col min="6662" max="6662" width="7.75" style="1" customWidth="1"/>
    <col min="6663" max="6663" width="11.9140625" style="1" customWidth="1"/>
    <col min="6664" max="6664" width="9.9140625" style="1" customWidth="1"/>
    <col min="6665" max="6665" width="9.58203125" style="1" customWidth="1"/>
    <col min="6666" max="6666" width="10.83203125" style="1" customWidth="1"/>
    <col min="6667" max="6667" width="12.33203125" style="1" bestFit="1" customWidth="1"/>
    <col min="6668" max="6912" width="8.1640625" style="1"/>
    <col min="6913" max="6913" width="2.83203125" style="1" customWidth="1"/>
    <col min="6914" max="6914" width="7.5" style="1" customWidth="1"/>
    <col min="6915" max="6915" width="12.9140625" style="1" customWidth="1"/>
    <col min="6916" max="6916" width="10.25" style="1" customWidth="1"/>
    <col min="6917" max="6917" width="10.6640625" style="1" customWidth="1"/>
    <col min="6918" max="6918" width="7.75" style="1" customWidth="1"/>
    <col min="6919" max="6919" width="11.9140625" style="1" customWidth="1"/>
    <col min="6920" max="6920" width="9.9140625" style="1" customWidth="1"/>
    <col min="6921" max="6921" width="9.58203125" style="1" customWidth="1"/>
    <col min="6922" max="6922" width="10.83203125" style="1" customWidth="1"/>
    <col min="6923" max="6923" width="12.33203125" style="1" bestFit="1" customWidth="1"/>
    <col min="6924" max="7168" width="8.1640625" style="1"/>
    <col min="7169" max="7169" width="2.83203125" style="1" customWidth="1"/>
    <col min="7170" max="7170" width="7.5" style="1" customWidth="1"/>
    <col min="7171" max="7171" width="12.9140625" style="1" customWidth="1"/>
    <col min="7172" max="7172" width="10.25" style="1" customWidth="1"/>
    <col min="7173" max="7173" width="10.6640625" style="1" customWidth="1"/>
    <col min="7174" max="7174" width="7.75" style="1" customWidth="1"/>
    <col min="7175" max="7175" width="11.9140625" style="1" customWidth="1"/>
    <col min="7176" max="7176" width="9.9140625" style="1" customWidth="1"/>
    <col min="7177" max="7177" width="9.58203125" style="1" customWidth="1"/>
    <col min="7178" max="7178" width="10.83203125" style="1" customWidth="1"/>
    <col min="7179" max="7179" width="12.33203125" style="1" bestFit="1" customWidth="1"/>
    <col min="7180" max="7424" width="8.1640625" style="1"/>
    <col min="7425" max="7425" width="2.83203125" style="1" customWidth="1"/>
    <col min="7426" max="7426" width="7.5" style="1" customWidth="1"/>
    <col min="7427" max="7427" width="12.9140625" style="1" customWidth="1"/>
    <col min="7428" max="7428" width="10.25" style="1" customWidth="1"/>
    <col min="7429" max="7429" width="10.6640625" style="1" customWidth="1"/>
    <col min="7430" max="7430" width="7.75" style="1" customWidth="1"/>
    <col min="7431" max="7431" width="11.9140625" style="1" customWidth="1"/>
    <col min="7432" max="7432" width="9.9140625" style="1" customWidth="1"/>
    <col min="7433" max="7433" width="9.58203125" style="1" customWidth="1"/>
    <col min="7434" max="7434" width="10.83203125" style="1" customWidth="1"/>
    <col min="7435" max="7435" width="12.33203125" style="1" bestFit="1" customWidth="1"/>
    <col min="7436" max="7680" width="8.1640625" style="1"/>
    <col min="7681" max="7681" width="2.83203125" style="1" customWidth="1"/>
    <col min="7682" max="7682" width="7.5" style="1" customWidth="1"/>
    <col min="7683" max="7683" width="12.9140625" style="1" customWidth="1"/>
    <col min="7684" max="7684" width="10.25" style="1" customWidth="1"/>
    <col min="7685" max="7685" width="10.6640625" style="1" customWidth="1"/>
    <col min="7686" max="7686" width="7.75" style="1" customWidth="1"/>
    <col min="7687" max="7687" width="11.9140625" style="1" customWidth="1"/>
    <col min="7688" max="7688" width="9.9140625" style="1" customWidth="1"/>
    <col min="7689" max="7689" width="9.58203125" style="1" customWidth="1"/>
    <col min="7690" max="7690" width="10.83203125" style="1" customWidth="1"/>
    <col min="7691" max="7691" width="12.33203125" style="1" bestFit="1" customWidth="1"/>
    <col min="7692" max="7936" width="8.1640625" style="1"/>
    <col min="7937" max="7937" width="2.83203125" style="1" customWidth="1"/>
    <col min="7938" max="7938" width="7.5" style="1" customWidth="1"/>
    <col min="7939" max="7939" width="12.9140625" style="1" customWidth="1"/>
    <col min="7940" max="7940" width="10.25" style="1" customWidth="1"/>
    <col min="7941" max="7941" width="10.6640625" style="1" customWidth="1"/>
    <col min="7942" max="7942" width="7.75" style="1" customWidth="1"/>
    <col min="7943" max="7943" width="11.9140625" style="1" customWidth="1"/>
    <col min="7944" max="7944" width="9.9140625" style="1" customWidth="1"/>
    <col min="7945" max="7945" width="9.58203125" style="1" customWidth="1"/>
    <col min="7946" max="7946" width="10.83203125" style="1" customWidth="1"/>
    <col min="7947" max="7947" width="12.33203125" style="1" bestFit="1" customWidth="1"/>
    <col min="7948" max="8192" width="8.1640625" style="1"/>
    <col min="8193" max="8193" width="2.83203125" style="1" customWidth="1"/>
    <col min="8194" max="8194" width="7.5" style="1" customWidth="1"/>
    <col min="8195" max="8195" width="12.9140625" style="1" customWidth="1"/>
    <col min="8196" max="8196" width="10.25" style="1" customWidth="1"/>
    <col min="8197" max="8197" width="10.6640625" style="1" customWidth="1"/>
    <col min="8198" max="8198" width="7.75" style="1" customWidth="1"/>
    <col min="8199" max="8199" width="11.9140625" style="1" customWidth="1"/>
    <col min="8200" max="8200" width="9.9140625" style="1" customWidth="1"/>
    <col min="8201" max="8201" width="9.58203125" style="1" customWidth="1"/>
    <col min="8202" max="8202" width="10.83203125" style="1" customWidth="1"/>
    <col min="8203" max="8203" width="12.33203125" style="1" bestFit="1" customWidth="1"/>
    <col min="8204" max="8448" width="8.1640625" style="1"/>
    <col min="8449" max="8449" width="2.83203125" style="1" customWidth="1"/>
    <col min="8450" max="8450" width="7.5" style="1" customWidth="1"/>
    <col min="8451" max="8451" width="12.9140625" style="1" customWidth="1"/>
    <col min="8452" max="8452" width="10.25" style="1" customWidth="1"/>
    <col min="8453" max="8453" width="10.6640625" style="1" customWidth="1"/>
    <col min="8454" max="8454" width="7.75" style="1" customWidth="1"/>
    <col min="8455" max="8455" width="11.9140625" style="1" customWidth="1"/>
    <col min="8456" max="8456" width="9.9140625" style="1" customWidth="1"/>
    <col min="8457" max="8457" width="9.58203125" style="1" customWidth="1"/>
    <col min="8458" max="8458" width="10.83203125" style="1" customWidth="1"/>
    <col min="8459" max="8459" width="12.33203125" style="1" bestFit="1" customWidth="1"/>
    <col min="8460" max="8704" width="8.1640625" style="1"/>
    <col min="8705" max="8705" width="2.83203125" style="1" customWidth="1"/>
    <col min="8706" max="8706" width="7.5" style="1" customWidth="1"/>
    <col min="8707" max="8707" width="12.9140625" style="1" customWidth="1"/>
    <col min="8708" max="8708" width="10.25" style="1" customWidth="1"/>
    <col min="8709" max="8709" width="10.6640625" style="1" customWidth="1"/>
    <col min="8710" max="8710" width="7.75" style="1" customWidth="1"/>
    <col min="8711" max="8711" width="11.9140625" style="1" customWidth="1"/>
    <col min="8712" max="8712" width="9.9140625" style="1" customWidth="1"/>
    <col min="8713" max="8713" width="9.58203125" style="1" customWidth="1"/>
    <col min="8714" max="8714" width="10.83203125" style="1" customWidth="1"/>
    <col min="8715" max="8715" width="12.33203125" style="1" bestFit="1" customWidth="1"/>
    <col min="8716" max="8960" width="8.1640625" style="1"/>
    <col min="8961" max="8961" width="2.83203125" style="1" customWidth="1"/>
    <col min="8962" max="8962" width="7.5" style="1" customWidth="1"/>
    <col min="8963" max="8963" width="12.9140625" style="1" customWidth="1"/>
    <col min="8964" max="8964" width="10.25" style="1" customWidth="1"/>
    <col min="8965" max="8965" width="10.6640625" style="1" customWidth="1"/>
    <col min="8966" max="8966" width="7.75" style="1" customWidth="1"/>
    <col min="8967" max="8967" width="11.9140625" style="1" customWidth="1"/>
    <col min="8968" max="8968" width="9.9140625" style="1" customWidth="1"/>
    <col min="8969" max="8969" width="9.58203125" style="1" customWidth="1"/>
    <col min="8970" max="8970" width="10.83203125" style="1" customWidth="1"/>
    <col min="8971" max="8971" width="12.33203125" style="1" bestFit="1" customWidth="1"/>
    <col min="8972" max="9216" width="8.1640625" style="1"/>
    <col min="9217" max="9217" width="2.83203125" style="1" customWidth="1"/>
    <col min="9218" max="9218" width="7.5" style="1" customWidth="1"/>
    <col min="9219" max="9219" width="12.9140625" style="1" customWidth="1"/>
    <col min="9220" max="9220" width="10.25" style="1" customWidth="1"/>
    <col min="9221" max="9221" width="10.6640625" style="1" customWidth="1"/>
    <col min="9222" max="9222" width="7.75" style="1" customWidth="1"/>
    <col min="9223" max="9223" width="11.9140625" style="1" customWidth="1"/>
    <col min="9224" max="9224" width="9.9140625" style="1" customWidth="1"/>
    <col min="9225" max="9225" width="9.58203125" style="1" customWidth="1"/>
    <col min="9226" max="9226" width="10.83203125" style="1" customWidth="1"/>
    <col min="9227" max="9227" width="12.33203125" style="1" bestFit="1" customWidth="1"/>
    <col min="9228" max="9472" width="8.1640625" style="1"/>
    <col min="9473" max="9473" width="2.83203125" style="1" customWidth="1"/>
    <col min="9474" max="9474" width="7.5" style="1" customWidth="1"/>
    <col min="9475" max="9475" width="12.9140625" style="1" customWidth="1"/>
    <col min="9476" max="9476" width="10.25" style="1" customWidth="1"/>
    <col min="9477" max="9477" width="10.6640625" style="1" customWidth="1"/>
    <col min="9478" max="9478" width="7.75" style="1" customWidth="1"/>
    <col min="9479" max="9479" width="11.9140625" style="1" customWidth="1"/>
    <col min="9480" max="9480" width="9.9140625" style="1" customWidth="1"/>
    <col min="9481" max="9481" width="9.58203125" style="1" customWidth="1"/>
    <col min="9482" max="9482" width="10.83203125" style="1" customWidth="1"/>
    <col min="9483" max="9483" width="12.33203125" style="1" bestFit="1" customWidth="1"/>
    <col min="9484" max="9728" width="8.1640625" style="1"/>
    <col min="9729" max="9729" width="2.83203125" style="1" customWidth="1"/>
    <col min="9730" max="9730" width="7.5" style="1" customWidth="1"/>
    <col min="9731" max="9731" width="12.9140625" style="1" customWidth="1"/>
    <col min="9732" max="9732" width="10.25" style="1" customWidth="1"/>
    <col min="9733" max="9733" width="10.6640625" style="1" customWidth="1"/>
    <col min="9734" max="9734" width="7.75" style="1" customWidth="1"/>
    <col min="9735" max="9735" width="11.9140625" style="1" customWidth="1"/>
    <col min="9736" max="9736" width="9.9140625" style="1" customWidth="1"/>
    <col min="9737" max="9737" width="9.58203125" style="1" customWidth="1"/>
    <col min="9738" max="9738" width="10.83203125" style="1" customWidth="1"/>
    <col min="9739" max="9739" width="12.33203125" style="1" bestFit="1" customWidth="1"/>
    <col min="9740" max="9984" width="8.1640625" style="1"/>
    <col min="9985" max="9985" width="2.83203125" style="1" customWidth="1"/>
    <col min="9986" max="9986" width="7.5" style="1" customWidth="1"/>
    <col min="9987" max="9987" width="12.9140625" style="1" customWidth="1"/>
    <col min="9988" max="9988" width="10.25" style="1" customWidth="1"/>
    <col min="9989" max="9989" width="10.6640625" style="1" customWidth="1"/>
    <col min="9990" max="9990" width="7.75" style="1" customWidth="1"/>
    <col min="9991" max="9991" width="11.9140625" style="1" customWidth="1"/>
    <col min="9992" max="9992" width="9.9140625" style="1" customWidth="1"/>
    <col min="9993" max="9993" width="9.58203125" style="1" customWidth="1"/>
    <col min="9994" max="9994" width="10.83203125" style="1" customWidth="1"/>
    <col min="9995" max="9995" width="12.33203125" style="1" bestFit="1" customWidth="1"/>
    <col min="9996" max="10240" width="8.1640625" style="1"/>
    <col min="10241" max="10241" width="2.83203125" style="1" customWidth="1"/>
    <col min="10242" max="10242" width="7.5" style="1" customWidth="1"/>
    <col min="10243" max="10243" width="12.9140625" style="1" customWidth="1"/>
    <col min="10244" max="10244" width="10.25" style="1" customWidth="1"/>
    <col min="10245" max="10245" width="10.6640625" style="1" customWidth="1"/>
    <col min="10246" max="10246" width="7.75" style="1" customWidth="1"/>
    <col min="10247" max="10247" width="11.9140625" style="1" customWidth="1"/>
    <col min="10248" max="10248" width="9.9140625" style="1" customWidth="1"/>
    <col min="10249" max="10249" width="9.58203125" style="1" customWidth="1"/>
    <col min="10250" max="10250" width="10.83203125" style="1" customWidth="1"/>
    <col min="10251" max="10251" width="12.33203125" style="1" bestFit="1" customWidth="1"/>
    <col min="10252" max="10496" width="8.1640625" style="1"/>
    <col min="10497" max="10497" width="2.83203125" style="1" customWidth="1"/>
    <col min="10498" max="10498" width="7.5" style="1" customWidth="1"/>
    <col min="10499" max="10499" width="12.9140625" style="1" customWidth="1"/>
    <col min="10500" max="10500" width="10.25" style="1" customWidth="1"/>
    <col min="10501" max="10501" width="10.6640625" style="1" customWidth="1"/>
    <col min="10502" max="10502" width="7.75" style="1" customWidth="1"/>
    <col min="10503" max="10503" width="11.9140625" style="1" customWidth="1"/>
    <col min="10504" max="10504" width="9.9140625" style="1" customWidth="1"/>
    <col min="10505" max="10505" width="9.58203125" style="1" customWidth="1"/>
    <col min="10506" max="10506" width="10.83203125" style="1" customWidth="1"/>
    <col min="10507" max="10507" width="12.33203125" style="1" bestFit="1" customWidth="1"/>
    <col min="10508" max="10752" width="8.1640625" style="1"/>
    <col min="10753" max="10753" width="2.83203125" style="1" customWidth="1"/>
    <col min="10754" max="10754" width="7.5" style="1" customWidth="1"/>
    <col min="10755" max="10755" width="12.9140625" style="1" customWidth="1"/>
    <col min="10756" max="10756" width="10.25" style="1" customWidth="1"/>
    <col min="10757" max="10757" width="10.6640625" style="1" customWidth="1"/>
    <col min="10758" max="10758" width="7.75" style="1" customWidth="1"/>
    <col min="10759" max="10759" width="11.9140625" style="1" customWidth="1"/>
    <col min="10760" max="10760" width="9.9140625" style="1" customWidth="1"/>
    <col min="10761" max="10761" width="9.58203125" style="1" customWidth="1"/>
    <col min="10762" max="10762" width="10.83203125" style="1" customWidth="1"/>
    <col min="10763" max="10763" width="12.33203125" style="1" bestFit="1" customWidth="1"/>
    <col min="10764" max="11008" width="8.1640625" style="1"/>
    <col min="11009" max="11009" width="2.83203125" style="1" customWidth="1"/>
    <col min="11010" max="11010" width="7.5" style="1" customWidth="1"/>
    <col min="11011" max="11011" width="12.9140625" style="1" customWidth="1"/>
    <col min="11012" max="11012" width="10.25" style="1" customWidth="1"/>
    <col min="11013" max="11013" width="10.6640625" style="1" customWidth="1"/>
    <col min="11014" max="11014" width="7.75" style="1" customWidth="1"/>
    <col min="11015" max="11015" width="11.9140625" style="1" customWidth="1"/>
    <col min="11016" max="11016" width="9.9140625" style="1" customWidth="1"/>
    <col min="11017" max="11017" width="9.58203125" style="1" customWidth="1"/>
    <col min="11018" max="11018" width="10.83203125" style="1" customWidth="1"/>
    <col min="11019" max="11019" width="12.33203125" style="1" bestFit="1" customWidth="1"/>
    <col min="11020" max="11264" width="8.1640625" style="1"/>
    <col min="11265" max="11265" width="2.83203125" style="1" customWidth="1"/>
    <col min="11266" max="11266" width="7.5" style="1" customWidth="1"/>
    <col min="11267" max="11267" width="12.9140625" style="1" customWidth="1"/>
    <col min="11268" max="11268" width="10.25" style="1" customWidth="1"/>
    <col min="11269" max="11269" width="10.6640625" style="1" customWidth="1"/>
    <col min="11270" max="11270" width="7.75" style="1" customWidth="1"/>
    <col min="11271" max="11271" width="11.9140625" style="1" customWidth="1"/>
    <col min="11272" max="11272" width="9.9140625" style="1" customWidth="1"/>
    <col min="11273" max="11273" width="9.58203125" style="1" customWidth="1"/>
    <col min="11274" max="11274" width="10.83203125" style="1" customWidth="1"/>
    <col min="11275" max="11275" width="12.33203125" style="1" bestFit="1" customWidth="1"/>
    <col min="11276" max="11520" width="8.1640625" style="1"/>
    <col min="11521" max="11521" width="2.83203125" style="1" customWidth="1"/>
    <col min="11522" max="11522" width="7.5" style="1" customWidth="1"/>
    <col min="11523" max="11523" width="12.9140625" style="1" customWidth="1"/>
    <col min="11524" max="11524" width="10.25" style="1" customWidth="1"/>
    <col min="11525" max="11525" width="10.6640625" style="1" customWidth="1"/>
    <col min="11526" max="11526" width="7.75" style="1" customWidth="1"/>
    <col min="11527" max="11527" width="11.9140625" style="1" customWidth="1"/>
    <col min="11528" max="11528" width="9.9140625" style="1" customWidth="1"/>
    <col min="11529" max="11529" width="9.58203125" style="1" customWidth="1"/>
    <col min="11530" max="11530" width="10.83203125" style="1" customWidth="1"/>
    <col min="11531" max="11531" width="12.33203125" style="1" bestFit="1" customWidth="1"/>
    <col min="11532" max="11776" width="8.1640625" style="1"/>
    <col min="11777" max="11777" width="2.83203125" style="1" customWidth="1"/>
    <col min="11778" max="11778" width="7.5" style="1" customWidth="1"/>
    <col min="11779" max="11779" width="12.9140625" style="1" customWidth="1"/>
    <col min="11780" max="11780" width="10.25" style="1" customWidth="1"/>
    <col min="11781" max="11781" width="10.6640625" style="1" customWidth="1"/>
    <col min="11782" max="11782" width="7.75" style="1" customWidth="1"/>
    <col min="11783" max="11783" width="11.9140625" style="1" customWidth="1"/>
    <col min="11784" max="11784" width="9.9140625" style="1" customWidth="1"/>
    <col min="11785" max="11785" width="9.58203125" style="1" customWidth="1"/>
    <col min="11786" max="11786" width="10.83203125" style="1" customWidth="1"/>
    <col min="11787" max="11787" width="12.33203125" style="1" bestFit="1" customWidth="1"/>
    <col min="11788" max="12032" width="8.1640625" style="1"/>
    <col min="12033" max="12033" width="2.83203125" style="1" customWidth="1"/>
    <col min="12034" max="12034" width="7.5" style="1" customWidth="1"/>
    <col min="12035" max="12035" width="12.9140625" style="1" customWidth="1"/>
    <col min="12036" max="12036" width="10.25" style="1" customWidth="1"/>
    <col min="12037" max="12037" width="10.6640625" style="1" customWidth="1"/>
    <col min="12038" max="12038" width="7.75" style="1" customWidth="1"/>
    <col min="12039" max="12039" width="11.9140625" style="1" customWidth="1"/>
    <col min="12040" max="12040" width="9.9140625" style="1" customWidth="1"/>
    <col min="12041" max="12041" width="9.58203125" style="1" customWidth="1"/>
    <col min="12042" max="12042" width="10.83203125" style="1" customWidth="1"/>
    <col min="12043" max="12043" width="12.33203125" style="1" bestFit="1" customWidth="1"/>
    <col min="12044" max="12288" width="8.1640625" style="1"/>
    <col min="12289" max="12289" width="2.83203125" style="1" customWidth="1"/>
    <col min="12290" max="12290" width="7.5" style="1" customWidth="1"/>
    <col min="12291" max="12291" width="12.9140625" style="1" customWidth="1"/>
    <col min="12292" max="12292" width="10.25" style="1" customWidth="1"/>
    <col min="12293" max="12293" width="10.6640625" style="1" customWidth="1"/>
    <col min="12294" max="12294" width="7.75" style="1" customWidth="1"/>
    <col min="12295" max="12295" width="11.9140625" style="1" customWidth="1"/>
    <col min="12296" max="12296" width="9.9140625" style="1" customWidth="1"/>
    <col min="12297" max="12297" width="9.58203125" style="1" customWidth="1"/>
    <col min="12298" max="12298" width="10.83203125" style="1" customWidth="1"/>
    <col min="12299" max="12299" width="12.33203125" style="1" bestFit="1" customWidth="1"/>
    <col min="12300" max="12544" width="8.1640625" style="1"/>
    <col min="12545" max="12545" width="2.83203125" style="1" customWidth="1"/>
    <col min="12546" max="12546" width="7.5" style="1" customWidth="1"/>
    <col min="12547" max="12547" width="12.9140625" style="1" customWidth="1"/>
    <col min="12548" max="12548" width="10.25" style="1" customWidth="1"/>
    <col min="12549" max="12549" width="10.6640625" style="1" customWidth="1"/>
    <col min="12550" max="12550" width="7.75" style="1" customWidth="1"/>
    <col min="12551" max="12551" width="11.9140625" style="1" customWidth="1"/>
    <col min="12552" max="12552" width="9.9140625" style="1" customWidth="1"/>
    <col min="12553" max="12553" width="9.58203125" style="1" customWidth="1"/>
    <col min="12554" max="12554" width="10.83203125" style="1" customWidth="1"/>
    <col min="12555" max="12555" width="12.33203125" style="1" bestFit="1" customWidth="1"/>
    <col min="12556" max="12800" width="8.1640625" style="1"/>
    <col min="12801" max="12801" width="2.83203125" style="1" customWidth="1"/>
    <col min="12802" max="12802" width="7.5" style="1" customWidth="1"/>
    <col min="12803" max="12803" width="12.9140625" style="1" customWidth="1"/>
    <col min="12804" max="12804" width="10.25" style="1" customWidth="1"/>
    <col min="12805" max="12805" width="10.6640625" style="1" customWidth="1"/>
    <col min="12806" max="12806" width="7.75" style="1" customWidth="1"/>
    <col min="12807" max="12807" width="11.9140625" style="1" customWidth="1"/>
    <col min="12808" max="12808" width="9.9140625" style="1" customWidth="1"/>
    <col min="12809" max="12809" width="9.58203125" style="1" customWidth="1"/>
    <col min="12810" max="12810" width="10.83203125" style="1" customWidth="1"/>
    <col min="12811" max="12811" width="12.33203125" style="1" bestFit="1" customWidth="1"/>
    <col min="12812" max="13056" width="8.1640625" style="1"/>
    <col min="13057" max="13057" width="2.83203125" style="1" customWidth="1"/>
    <col min="13058" max="13058" width="7.5" style="1" customWidth="1"/>
    <col min="13059" max="13059" width="12.9140625" style="1" customWidth="1"/>
    <col min="13060" max="13060" width="10.25" style="1" customWidth="1"/>
    <col min="13061" max="13061" width="10.6640625" style="1" customWidth="1"/>
    <col min="13062" max="13062" width="7.75" style="1" customWidth="1"/>
    <col min="13063" max="13063" width="11.9140625" style="1" customWidth="1"/>
    <col min="13064" max="13064" width="9.9140625" style="1" customWidth="1"/>
    <col min="13065" max="13065" width="9.58203125" style="1" customWidth="1"/>
    <col min="13066" max="13066" width="10.83203125" style="1" customWidth="1"/>
    <col min="13067" max="13067" width="12.33203125" style="1" bestFit="1" customWidth="1"/>
    <col min="13068" max="13312" width="8.1640625" style="1"/>
    <col min="13313" max="13313" width="2.83203125" style="1" customWidth="1"/>
    <col min="13314" max="13314" width="7.5" style="1" customWidth="1"/>
    <col min="13315" max="13315" width="12.9140625" style="1" customWidth="1"/>
    <col min="13316" max="13316" width="10.25" style="1" customWidth="1"/>
    <col min="13317" max="13317" width="10.6640625" style="1" customWidth="1"/>
    <col min="13318" max="13318" width="7.75" style="1" customWidth="1"/>
    <col min="13319" max="13319" width="11.9140625" style="1" customWidth="1"/>
    <col min="13320" max="13320" width="9.9140625" style="1" customWidth="1"/>
    <col min="13321" max="13321" width="9.58203125" style="1" customWidth="1"/>
    <col min="13322" max="13322" width="10.83203125" style="1" customWidth="1"/>
    <col min="13323" max="13323" width="12.33203125" style="1" bestFit="1" customWidth="1"/>
    <col min="13324" max="13568" width="8.1640625" style="1"/>
    <col min="13569" max="13569" width="2.83203125" style="1" customWidth="1"/>
    <col min="13570" max="13570" width="7.5" style="1" customWidth="1"/>
    <col min="13571" max="13571" width="12.9140625" style="1" customWidth="1"/>
    <col min="13572" max="13572" width="10.25" style="1" customWidth="1"/>
    <col min="13573" max="13573" width="10.6640625" style="1" customWidth="1"/>
    <col min="13574" max="13574" width="7.75" style="1" customWidth="1"/>
    <col min="13575" max="13575" width="11.9140625" style="1" customWidth="1"/>
    <col min="13576" max="13576" width="9.9140625" style="1" customWidth="1"/>
    <col min="13577" max="13577" width="9.58203125" style="1" customWidth="1"/>
    <col min="13578" max="13578" width="10.83203125" style="1" customWidth="1"/>
    <col min="13579" max="13579" width="12.33203125" style="1" bestFit="1" customWidth="1"/>
    <col min="13580" max="13824" width="8.1640625" style="1"/>
    <col min="13825" max="13825" width="2.83203125" style="1" customWidth="1"/>
    <col min="13826" max="13826" width="7.5" style="1" customWidth="1"/>
    <col min="13827" max="13827" width="12.9140625" style="1" customWidth="1"/>
    <col min="13828" max="13828" width="10.25" style="1" customWidth="1"/>
    <col min="13829" max="13829" width="10.6640625" style="1" customWidth="1"/>
    <col min="13830" max="13830" width="7.75" style="1" customWidth="1"/>
    <col min="13831" max="13831" width="11.9140625" style="1" customWidth="1"/>
    <col min="13832" max="13832" width="9.9140625" style="1" customWidth="1"/>
    <col min="13833" max="13833" width="9.58203125" style="1" customWidth="1"/>
    <col min="13834" max="13834" width="10.83203125" style="1" customWidth="1"/>
    <col min="13835" max="13835" width="12.33203125" style="1" bestFit="1" customWidth="1"/>
    <col min="13836" max="14080" width="8.1640625" style="1"/>
    <col min="14081" max="14081" width="2.83203125" style="1" customWidth="1"/>
    <col min="14082" max="14082" width="7.5" style="1" customWidth="1"/>
    <col min="14083" max="14083" width="12.9140625" style="1" customWidth="1"/>
    <col min="14084" max="14084" width="10.25" style="1" customWidth="1"/>
    <col min="14085" max="14085" width="10.6640625" style="1" customWidth="1"/>
    <col min="14086" max="14086" width="7.75" style="1" customWidth="1"/>
    <col min="14087" max="14087" width="11.9140625" style="1" customWidth="1"/>
    <col min="14088" max="14088" width="9.9140625" style="1" customWidth="1"/>
    <col min="14089" max="14089" width="9.58203125" style="1" customWidth="1"/>
    <col min="14090" max="14090" width="10.83203125" style="1" customWidth="1"/>
    <col min="14091" max="14091" width="12.33203125" style="1" bestFit="1" customWidth="1"/>
    <col min="14092" max="14336" width="8.1640625" style="1"/>
    <col min="14337" max="14337" width="2.83203125" style="1" customWidth="1"/>
    <col min="14338" max="14338" width="7.5" style="1" customWidth="1"/>
    <col min="14339" max="14339" width="12.9140625" style="1" customWidth="1"/>
    <col min="14340" max="14340" width="10.25" style="1" customWidth="1"/>
    <col min="14341" max="14341" width="10.6640625" style="1" customWidth="1"/>
    <col min="14342" max="14342" width="7.75" style="1" customWidth="1"/>
    <col min="14343" max="14343" width="11.9140625" style="1" customWidth="1"/>
    <col min="14344" max="14344" width="9.9140625" style="1" customWidth="1"/>
    <col min="14345" max="14345" width="9.58203125" style="1" customWidth="1"/>
    <col min="14346" max="14346" width="10.83203125" style="1" customWidth="1"/>
    <col min="14347" max="14347" width="12.33203125" style="1" bestFit="1" customWidth="1"/>
    <col min="14348" max="14592" width="8.1640625" style="1"/>
    <col min="14593" max="14593" width="2.83203125" style="1" customWidth="1"/>
    <col min="14594" max="14594" width="7.5" style="1" customWidth="1"/>
    <col min="14595" max="14595" width="12.9140625" style="1" customWidth="1"/>
    <col min="14596" max="14596" width="10.25" style="1" customWidth="1"/>
    <col min="14597" max="14597" width="10.6640625" style="1" customWidth="1"/>
    <col min="14598" max="14598" width="7.75" style="1" customWidth="1"/>
    <col min="14599" max="14599" width="11.9140625" style="1" customWidth="1"/>
    <col min="14600" max="14600" width="9.9140625" style="1" customWidth="1"/>
    <col min="14601" max="14601" width="9.58203125" style="1" customWidth="1"/>
    <col min="14602" max="14602" width="10.83203125" style="1" customWidth="1"/>
    <col min="14603" max="14603" width="12.33203125" style="1" bestFit="1" customWidth="1"/>
    <col min="14604" max="14848" width="8.1640625" style="1"/>
    <col min="14849" max="14849" width="2.83203125" style="1" customWidth="1"/>
    <col min="14850" max="14850" width="7.5" style="1" customWidth="1"/>
    <col min="14851" max="14851" width="12.9140625" style="1" customWidth="1"/>
    <col min="14852" max="14852" width="10.25" style="1" customWidth="1"/>
    <col min="14853" max="14853" width="10.6640625" style="1" customWidth="1"/>
    <col min="14854" max="14854" width="7.75" style="1" customWidth="1"/>
    <col min="14855" max="14855" width="11.9140625" style="1" customWidth="1"/>
    <col min="14856" max="14856" width="9.9140625" style="1" customWidth="1"/>
    <col min="14857" max="14857" width="9.58203125" style="1" customWidth="1"/>
    <col min="14858" max="14858" width="10.83203125" style="1" customWidth="1"/>
    <col min="14859" max="14859" width="12.33203125" style="1" bestFit="1" customWidth="1"/>
    <col min="14860" max="15104" width="8.1640625" style="1"/>
    <col min="15105" max="15105" width="2.83203125" style="1" customWidth="1"/>
    <col min="15106" max="15106" width="7.5" style="1" customWidth="1"/>
    <col min="15107" max="15107" width="12.9140625" style="1" customWidth="1"/>
    <col min="15108" max="15108" width="10.25" style="1" customWidth="1"/>
    <col min="15109" max="15109" width="10.6640625" style="1" customWidth="1"/>
    <col min="15110" max="15110" width="7.75" style="1" customWidth="1"/>
    <col min="15111" max="15111" width="11.9140625" style="1" customWidth="1"/>
    <col min="15112" max="15112" width="9.9140625" style="1" customWidth="1"/>
    <col min="15113" max="15113" width="9.58203125" style="1" customWidth="1"/>
    <col min="15114" max="15114" width="10.83203125" style="1" customWidth="1"/>
    <col min="15115" max="15115" width="12.33203125" style="1" bestFit="1" customWidth="1"/>
    <col min="15116" max="15360" width="8.1640625" style="1"/>
    <col min="15361" max="15361" width="2.83203125" style="1" customWidth="1"/>
    <col min="15362" max="15362" width="7.5" style="1" customWidth="1"/>
    <col min="15363" max="15363" width="12.9140625" style="1" customWidth="1"/>
    <col min="15364" max="15364" width="10.25" style="1" customWidth="1"/>
    <col min="15365" max="15365" width="10.6640625" style="1" customWidth="1"/>
    <col min="15366" max="15366" width="7.75" style="1" customWidth="1"/>
    <col min="15367" max="15367" width="11.9140625" style="1" customWidth="1"/>
    <col min="15368" max="15368" width="9.9140625" style="1" customWidth="1"/>
    <col min="15369" max="15369" width="9.58203125" style="1" customWidth="1"/>
    <col min="15370" max="15370" width="10.83203125" style="1" customWidth="1"/>
    <col min="15371" max="15371" width="12.33203125" style="1" bestFit="1" customWidth="1"/>
    <col min="15372" max="15616" width="8.1640625" style="1"/>
    <col min="15617" max="15617" width="2.83203125" style="1" customWidth="1"/>
    <col min="15618" max="15618" width="7.5" style="1" customWidth="1"/>
    <col min="15619" max="15619" width="12.9140625" style="1" customWidth="1"/>
    <col min="15620" max="15620" width="10.25" style="1" customWidth="1"/>
    <col min="15621" max="15621" width="10.6640625" style="1" customWidth="1"/>
    <col min="15622" max="15622" width="7.75" style="1" customWidth="1"/>
    <col min="15623" max="15623" width="11.9140625" style="1" customWidth="1"/>
    <col min="15624" max="15624" width="9.9140625" style="1" customWidth="1"/>
    <col min="15625" max="15625" width="9.58203125" style="1" customWidth="1"/>
    <col min="15626" max="15626" width="10.83203125" style="1" customWidth="1"/>
    <col min="15627" max="15627" width="12.33203125" style="1" bestFit="1" customWidth="1"/>
    <col min="15628" max="15872" width="8.1640625" style="1"/>
    <col min="15873" max="15873" width="2.83203125" style="1" customWidth="1"/>
    <col min="15874" max="15874" width="7.5" style="1" customWidth="1"/>
    <col min="15875" max="15875" width="12.9140625" style="1" customWidth="1"/>
    <col min="15876" max="15876" width="10.25" style="1" customWidth="1"/>
    <col min="15877" max="15877" width="10.6640625" style="1" customWidth="1"/>
    <col min="15878" max="15878" width="7.75" style="1" customWidth="1"/>
    <col min="15879" max="15879" width="11.9140625" style="1" customWidth="1"/>
    <col min="15880" max="15880" width="9.9140625" style="1" customWidth="1"/>
    <col min="15881" max="15881" width="9.58203125" style="1" customWidth="1"/>
    <col min="15882" max="15882" width="10.83203125" style="1" customWidth="1"/>
    <col min="15883" max="15883" width="12.33203125" style="1" bestFit="1" customWidth="1"/>
    <col min="15884" max="16128" width="8.1640625" style="1"/>
    <col min="16129" max="16129" width="2.83203125" style="1" customWidth="1"/>
    <col min="16130" max="16130" width="7.5" style="1" customWidth="1"/>
    <col min="16131" max="16131" width="12.9140625" style="1" customWidth="1"/>
    <col min="16132" max="16132" width="10.25" style="1" customWidth="1"/>
    <col min="16133" max="16133" width="10.6640625" style="1" customWidth="1"/>
    <col min="16134" max="16134" width="7.75" style="1" customWidth="1"/>
    <col min="16135" max="16135" width="11.9140625" style="1" customWidth="1"/>
    <col min="16136" max="16136" width="9.9140625" style="1" customWidth="1"/>
    <col min="16137" max="16137" width="9.58203125" style="1" customWidth="1"/>
    <col min="16138" max="16138" width="10.83203125" style="1" customWidth="1"/>
    <col min="16139" max="16139" width="12.33203125" style="1" bestFit="1" customWidth="1"/>
    <col min="16140" max="16384" width="8.1640625" style="1"/>
  </cols>
  <sheetData>
    <row r="1" spans="2:9" ht="13.5" thickBot="1" x14ac:dyDescent="0.6">
      <c r="I1" s="54" t="s">
        <v>58</v>
      </c>
    </row>
    <row r="2" spans="2:9" ht="28.25" customHeight="1" x14ac:dyDescent="0.55000000000000004">
      <c r="B2" s="55" t="s">
        <v>48</v>
      </c>
      <c r="C2" s="56"/>
      <c r="D2" s="56"/>
      <c r="E2" s="56"/>
      <c r="F2" s="56"/>
      <c r="G2" s="56"/>
      <c r="H2" s="56"/>
      <c r="I2" s="57"/>
    </row>
    <row r="3" spans="2:9" ht="13.25" customHeight="1" x14ac:dyDescent="0.55000000000000004">
      <c r="B3" s="28"/>
      <c r="C3" s="29"/>
      <c r="D3" s="30"/>
      <c r="E3" s="30"/>
      <c r="F3" s="30"/>
      <c r="G3" s="30"/>
      <c r="H3" s="30"/>
      <c r="I3" s="52"/>
    </row>
    <row r="4" spans="2:9" ht="13.25" customHeight="1" x14ac:dyDescent="0.55000000000000004">
      <c r="B4" s="28" t="s">
        <v>56</v>
      </c>
      <c r="C4" s="29"/>
      <c r="D4" s="30"/>
      <c r="E4" s="30"/>
      <c r="F4" s="30"/>
      <c r="G4" s="30"/>
      <c r="H4" s="30"/>
      <c r="I4" s="31"/>
    </row>
    <row r="5" spans="2:9" x14ac:dyDescent="0.55000000000000004">
      <c r="B5" s="28"/>
      <c r="C5" s="29" t="s">
        <v>0</v>
      </c>
      <c r="D5" s="32"/>
      <c r="E5" s="29"/>
      <c r="F5" s="29"/>
      <c r="G5" s="29"/>
      <c r="H5" s="29"/>
      <c r="I5" s="31"/>
    </row>
    <row r="6" spans="2:9" x14ac:dyDescent="0.55000000000000004">
      <c r="B6" s="28" t="s">
        <v>1</v>
      </c>
      <c r="C6" s="29"/>
      <c r="D6" s="29"/>
      <c r="E6" s="29"/>
      <c r="F6" s="29"/>
      <c r="G6" s="29"/>
      <c r="H6" s="29"/>
      <c r="I6" s="31"/>
    </row>
    <row r="7" spans="2:9" x14ac:dyDescent="0.55000000000000004">
      <c r="B7" s="1" t="s">
        <v>57</v>
      </c>
      <c r="C7" s="29"/>
      <c r="D7" s="29"/>
      <c r="E7" s="29"/>
      <c r="F7" s="29"/>
      <c r="G7" s="29"/>
      <c r="H7" s="29"/>
      <c r="I7" s="31"/>
    </row>
    <row r="8" spans="2:9" x14ac:dyDescent="0.55000000000000004">
      <c r="B8" s="28"/>
      <c r="C8" s="29"/>
      <c r="D8" s="29"/>
      <c r="E8" s="29"/>
      <c r="F8" s="29"/>
      <c r="G8" s="29"/>
      <c r="H8" s="29"/>
      <c r="I8" s="31"/>
    </row>
    <row r="9" spans="2:9" x14ac:dyDescent="0.55000000000000004">
      <c r="B9" s="28"/>
      <c r="C9" s="29"/>
      <c r="D9" s="29"/>
      <c r="E9" s="29"/>
      <c r="F9" s="29"/>
      <c r="G9" s="29"/>
      <c r="H9" s="29"/>
      <c r="I9" s="31"/>
    </row>
    <row r="10" spans="2:9" x14ac:dyDescent="0.55000000000000004">
      <c r="B10" s="28"/>
      <c r="C10" s="29"/>
      <c r="D10" s="29"/>
      <c r="E10" s="29"/>
      <c r="F10" s="29"/>
      <c r="G10" s="29"/>
      <c r="H10" s="29"/>
      <c r="I10" s="31"/>
    </row>
    <row r="11" spans="2:9" x14ac:dyDescent="0.55000000000000004">
      <c r="B11" s="28"/>
      <c r="C11" s="29"/>
      <c r="D11" s="29"/>
      <c r="E11" s="29"/>
      <c r="F11" s="29"/>
      <c r="G11" s="29"/>
      <c r="H11" s="29"/>
      <c r="I11" s="31"/>
    </row>
    <row r="12" spans="2:9" x14ac:dyDescent="0.55000000000000004">
      <c r="B12" s="28"/>
      <c r="C12" s="29"/>
      <c r="D12" s="29"/>
      <c r="E12" s="29"/>
      <c r="F12" s="29"/>
      <c r="G12" s="29"/>
      <c r="H12" s="29"/>
      <c r="I12" s="31"/>
    </row>
    <row r="13" spans="2:9" x14ac:dyDescent="0.55000000000000004">
      <c r="B13" s="28"/>
      <c r="C13" s="29"/>
      <c r="D13" s="29"/>
      <c r="E13" s="29"/>
      <c r="F13" s="29"/>
      <c r="G13" s="29"/>
      <c r="H13" s="29"/>
      <c r="I13" s="31"/>
    </row>
    <row r="14" spans="2:9" x14ac:dyDescent="0.55000000000000004">
      <c r="B14" s="28"/>
      <c r="C14" s="29"/>
      <c r="D14" s="29"/>
      <c r="E14" s="29"/>
      <c r="F14" s="29"/>
      <c r="G14" s="29"/>
      <c r="H14" s="29"/>
      <c r="I14" s="31"/>
    </row>
    <row r="15" spans="2:9" x14ac:dyDescent="0.55000000000000004">
      <c r="B15" s="28"/>
      <c r="C15" s="29"/>
      <c r="D15" s="29"/>
      <c r="E15" s="29"/>
      <c r="F15" s="29"/>
      <c r="G15" s="29"/>
      <c r="H15" s="29"/>
      <c r="I15" s="31"/>
    </row>
    <row r="16" spans="2:9" x14ac:dyDescent="0.55000000000000004">
      <c r="B16" s="28"/>
      <c r="C16" s="29"/>
      <c r="D16" s="29"/>
      <c r="E16" s="29"/>
      <c r="F16" s="29"/>
      <c r="G16" s="29"/>
      <c r="H16" s="29"/>
      <c r="I16" s="31"/>
    </row>
    <row r="17" spans="2:10" x14ac:dyDescent="0.55000000000000004">
      <c r="B17" s="28"/>
      <c r="C17" s="29"/>
      <c r="D17" s="29"/>
      <c r="E17" s="29"/>
      <c r="F17" s="29"/>
      <c r="G17" s="29"/>
      <c r="H17" s="29"/>
      <c r="I17" s="31"/>
    </row>
    <row r="18" spans="2:10" x14ac:dyDescent="0.55000000000000004">
      <c r="B18" s="28"/>
      <c r="C18" s="29"/>
      <c r="D18" s="29"/>
      <c r="E18" s="29"/>
      <c r="F18" s="29"/>
      <c r="G18" s="29"/>
      <c r="H18" s="29"/>
      <c r="I18" s="31"/>
    </row>
    <row r="19" spans="2:10" x14ac:dyDescent="0.55000000000000004">
      <c r="B19" s="28"/>
      <c r="C19" s="29"/>
      <c r="D19" s="29"/>
      <c r="E19" s="29"/>
      <c r="F19" s="29"/>
      <c r="G19" s="29"/>
      <c r="H19" s="29"/>
      <c r="I19" s="31"/>
    </row>
    <row r="20" spans="2:10" x14ac:dyDescent="0.55000000000000004">
      <c r="B20" s="28"/>
      <c r="C20" s="29"/>
      <c r="D20" s="29"/>
      <c r="E20" s="29"/>
      <c r="F20" s="29"/>
      <c r="G20" s="29"/>
      <c r="H20" s="29"/>
      <c r="I20" s="31"/>
    </row>
    <row r="21" spans="2:10" x14ac:dyDescent="0.55000000000000004">
      <c r="B21" s="28"/>
      <c r="C21" s="29"/>
      <c r="D21" s="29"/>
      <c r="E21" s="29"/>
      <c r="F21" s="29"/>
      <c r="G21" s="29"/>
      <c r="H21" s="29"/>
      <c r="I21" s="31"/>
    </row>
    <row r="22" spans="2:10" x14ac:dyDescent="0.55000000000000004">
      <c r="B22" s="28"/>
      <c r="C22" s="29"/>
      <c r="D22" s="29"/>
      <c r="E22" s="29"/>
      <c r="F22" s="29"/>
      <c r="G22" s="29"/>
      <c r="H22" s="29"/>
      <c r="I22" s="31"/>
    </row>
    <row r="23" spans="2:10" ht="13.5" thickBot="1" x14ac:dyDescent="0.6">
      <c r="B23" s="28"/>
      <c r="C23" s="29"/>
      <c r="D23" s="29"/>
      <c r="E23" s="29"/>
      <c r="F23" s="29"/>
      <c r="G23" s="29"/>
      <c r="H23" s="29"/>
      <c r="I23" s="31"/>
    </row>
    <row r="24" spans="2:10" s="7" customFormat="1" ht="25.75" customHeight="1" thickTop="1" thickBot="1" x14ac:dyDescent="0.6">
      <c r="B24" s="33"/>
      <c r="C24" s="4" t="s">
        <v>2</v>
      </c>
      <c r="D24" s="5"/>
      <c r="E24" s="58" t="s">
        <v>3</v>
      </c>
      <c r="F24" s="59"/>
      <c r="G24" s="6">
        <f>E30*F30+E31*F31+E32*F32+E33*F33+E34*F34+E35*F35+E36*F36+E37*F37+E38*F38+E39*F39+E40*F40+E41*F41+E42*F42</f>
        <v>1670</v>
      </c>
      <c r="H24" s="34"/>
      <c r="I24" s="35"/>
      <c r="J24" s="1"/>
    </row>
    <row r="25" spans="2:10" s="7" customFormat="1" ht="18.5" customHeight="1" thickTop="1" x14ac:dyDescent="0.55000000000000004">
      <c r="B25" s="33"/>
      <c r="C25" s="36"/>
      <c r="D25" s="34"/>
      <c r="E25" s="64" t="s">
        <v>53</v>
      </c>
      <c r="F25" s="65"/>
      <c r="G25" s="50">
        <v>1670</v>
      </c>
      <c r="H25" s="34"/>
      <c r="I25" s="35"/>
      <c r="J25" s="1"/>
    </row>
    <row r="26" spans="2:10" s="7" customFormat="1" ht="18.5" customHeight="1" x14ac:dyDescent="0.55000000000000004">
      <c r="B26" s="33"/>
      <c r="C26" s="36"/>
      <c r="D26" s="62" t="s">
        <v>54</v>
      </c>
      <c r="E26" s="63"/>
      <c r="F26" s="63"/>
      <c r="G26" s="51">
        <v>113.75</v>
      </c>
      <c r="H26" s="34"/>
      <c r="I26" s="35"/>
    </row>
    <row r="27" spans="2:10" s="7" customFormat="1" ht="18.5" customHeight="1" x14ac:dyDescent="0.55000000000000004">
      <c r="B27" s="33"/>
      <c r="C27" s="36"/>
      <c r="D27" s="62" t="s">
        <v>55</v>
      </c>
      <c r="E27" s="63"/>
      <c r="F27" s="63"/>
      <c r="G27" s="51">
        <v>113.75</v>
      </c>
      <c r="H27" s="34"/>
      <c r="I27" s="35"/>
    </row>
    <row r="28" spans="2:10" s="7" customFormat="1" ht="10.5" customHeight="1" x14ac:dyDescent="0.55000000000000004">
      <c r="B28" s="33"/>
      <c r="C28" s="34"/>
      <c r="D28" s="34"/>
      <c r="E28" s="34"/>
      <c r="F28" s="34"/>
      <c r="G28" s="34"/>
      <c r="H28" s="34"/>
      <c r="I28" s="35"/>
    </row>
    <row r="29" spans="2:10" s="8" customFormat="1" ht="40.75" customHeight="1" x14ac:dyDescent="0.55000000000000004">
      <c r="B29" s="39"/>
      <c r="C29" s="9" t="s">
        <v>5</v>
      </c>
      <c r="D29" s="10" t="s">
        <v>6</v>
      </c>
      <c r="E29" s="11" t="s">
        <v>7</v>
      </c>
      <c r="F29" s="9" t="s">
        <v>8</v>
      </c>
      <c r="G29" s="11" t="s">
        <v>9</v>
      </c>
      <c r="H29" s="36"/>
      <c r="I29" s="40"/>
    </row>
    <row r="30" spans="2:10" s="7" customFormat="1" ht="18.649999999999999" customHeight="1" x14ac:dyDescent="0.55000000000000004">
      <c r="B30" s="33"/>
      <c r="C30" s="12" t="s">
        <v>10</v>
      </c>
      <c r="D30" s="15">
        <f>G27</f>
        <v>113.75</v>
      </c>
      <c r="E30" s="16">
        <f>G25</f>
        <v>1670</v>
      </c>
      <c r="F30" s="16">
        <v>1</v>
      </c>
      <c r="G30" s="16">
        <f>(G26-D30)*E30*F30</f>
        <v>0</v>
      </c>
      <c r="H30" s="34"/>
      <c r="I30" s="35"/>
    </row>
    <row r="31" spans="2:10" s="7" customFormat="1" ht="18" customHeight="1" x14ac:dyDescent="0.55000000000000004">
      <c r="B31" s="33"/>
      <c r="C31" s="12" t="s">
        <v>11</v>
      </c>
      <c r="D31" s="13"/>
      <c r="E31" s="14"/>
      <c r="F31" s="14"/>
      <c r="G31" s="12">
        <f t="shared" ref="G31:G42" si="0">($G$26-D31)*E31*F31</f>
        <v>0</v>
      </c>
      <c r="H31" s="34"/>
      <c r="I31" s="35"/>
    </row>
    <row r="32" spans="2:10" s="7" customFormat="1" ht="18.649999999999999" customHeight="1" x14ac:dyDescent="0.55000000000000004">
      <c r="B32" s="33"/>
      <c r="C32" s="12" t="s">
        <v>12</v>
      </c>
      <c r="D32" s="13"/>
      <c r="E32" s="14"/>
      <c r="F32" s="14"/>
      <c r="G32" s="12">
        <f t="shared" si="0"/>
        <v>0</v>
      </c>
      <c r="H32" s="34"/>
      <c r="I32" s="35"/>
    </row>
    <row r="33" spans="2:10" s="7" customFormat="1" ht="18.649999999999999" customHeight="1" x14ac:dyDescent="0.55000000000000004">
      <c r="B33" s="33"/>
      <c r="C33" s="12" t="s">
        <v>13</v>
      </c>
      <c r="D33" s="13"/>
      <c r="E33" s="14"/>
      <c r="F33" s="14"/>
      <c r="G33" s="12">
        <f t="shared" si="0"/>
        <v>0</v>
      </c>
      <c r="H33" s="34"/>
      <c r="I33" s="35"/>
    </row>
    <row r="34" spans="2:10" s="7" customFormat="1" ht="18.649999999999999" customHeight="1" x14ac:dyDescent="0.55000000000000004">
      <c r="B34" s="33"/>
      <c r="C34" s="12" t="s">
        <v>14</v>
      </c>
      <c r="D34" s="13"/>
      <c r="E34" s="14"/>
      <c r="F34" s="14"/>
      <c r="G34" s="12">
        <f t="shared" si="0"/>
        <v>0</v>
      </c>
      <c r="H34" s="34"/>
      <c r="I34" s="35"/>
    </row>
    <row r="35" spans="2:10" s="7" customFormat="1" ht="18.649999999999999" customHeight="1" x14ac:dyDescent="0.55000000000000004">
      <c r="B35" s="33"/>
      <c r="C35" s="12" t="s">
        <v>15</v>
      </c>
      <c r="D35" s="13"/>
      <c r="E35" s="14"/>
      <c r="F35" s="14"/>
      <c r="G35" s="12">
        <f t="shared" si="0"/>
        <v>0</v>
      </c>
      <c r="H35" s="34"/>
      <c r="I35" s="35"/>
    </row>
    <row r="36" spans="2:10" s="7" customFormat="1" ht="18.649999999999999" customHeight="1" x14ac:dyDescent="0.55000000000000004">
      <c r="B36" s="33"/>
      <c r="C36" s="12" t="s">
        <v>16</v>
      </c>
      <c r="D36" s="13"/>
      <c r="E36" s="14"/>
      <c r="F36" s="14"/>
      <c r="G36" s="12">
        <f t="shared" si="0"/>
        <v>0</v>
      </c>
      <c r="H36" s="34"/>
      <c r="I36" s="35"/>
    </row>
    <row r="37" spans="2:10" s="7" customFormat="1" ht="18.649999999999999" customHeight="1" x14ac:dyDescent="0.55000000000000004">
      <c r="B37" s="33"/>
      <c r="C37" s="12" t="s">
        <v>17</v>
      </c>
      <c r="D37" s="13"/>
      <c r="E37" s="14"/>
      <c r="F37" s="14"/>
      <c r="G37" s="12">
        <f t="shared" si="0"/>
        <v>0</v>
      </c>
      <c r="H37" s="34"/>
      <c r="I37" s="35"/>
    </row>
    <row r="38" spans="2:10" s="7" customFormat="1" ht="18.649999999999999" customHeight="1" x14ac:dyDescent="0.55000000000000004">
      <c r="B38" s="33"/>
      <c r="C38" s="12" t="s">
        <v>18</v>
      </c>
      <c r="D38" s="13"/>
      <c r="E38" s="14"/>
      <c r="F38" s="14"/>
      <c r="G38" s="12">
        <f t="shared" si="0"/>
        <v>0</v>
      </c>
      <c r="H38" s="34"/>
      <c r="I38" s="35"/>
    </row>
    <row r="39" spans="2:10" s="7" customFormat="1" ht="18.649999999999999" customHeight="1" x14ac:dyDescent="0.55000000000000004">
      <c r="B39" s="33"/>
      <c r="C39" s="12" t="s">
        <v>19</v>
      </c>
      <c r="D39" s="13"/>
      <c r="E39" s="14"/>
      <c r="F39" s="14"/>
      <c r="G39" s="12">
        <f t="shared" si="0"/>
        <v>0</v>
      </c>
      <c r="H39" s="34"/>
      <c r="I39" s="35"/>
    </row>
    <row r="40" spans="2:10" s="7" customFormat="1" ht="18.649999999999999" customHeight="1" x14ac:dyDescent="0.55000000000000004">
      <c r="B40" s="33"/>
      <c r="C40" s="12" t="s">
        <v>20</v>
      </c>
      <c r="D40" s="13"/>
      <c r="E40" s="14"/>
      <c r="F40" s="14"/>
      <c r="G40" s="12">
        <f t="shared" si="0"/>
        <v>0</v>
      </c>
      <c r="H40" s="34"/>
      <c r="I40" s="35"/>
    </row>
    <row r="41" spans="2:10" s="7" customFormat="1" ht="18.649999999999999" customHeight="1" x14ac:dyDescent="0.55000000000000004">
      <c r="B41" s="33"/>
      <c r="C41" s="12" t="s">
        <v>21</v>
      </c>
      <c r="D41" s="13"/>
      <c r="E41" s="14"/>
      <c r="F41" s="14"/>
      <c r="G41" s="12">
        <f t="shared" si="0"/>
        <v>0</v>
      </c>
      <c r="H41" s="34"/>
      <c r="I41" s="35"/>
    </row>
    <row r="42" spans="2:10" s="7" customFormat="1" ht="18.649999999999999" customHeight="1" x14ac:dyDescent="0.55000000000000004">
      <c r="B42" s="33"/>
      <c r="C42" s="12" t="s">
        <v>22</v>
      </c>
      <c r="D42" s="13"/>
      <c r="E42" s="14"/>
      <c r="F42" s="14"/>
      <c r="G42" s="12">
        <f t="shared" si="0"/>
        <v>0</v>
      </c>
      <c r="H42" s="34"/>
      <c r="I42" s="35"/>
    </row>
    <row r="43" spans="2:10" s="7" customFormat="1" ht="18.649999999999999" customHeight="1" x14ac:dyDescent="0.55000000000000004">
      <c r="B43" s="33"/>
      <c r="C43" s="17" t="s">
        <v>23</v>
      </c>
      <c r="D43" s="18"/>
      <c r="E43" s="18"/>
      <c r="F43" s="19"/>
      <c r="G43" s="12">
        <f>IF(G24&lt;=G25,0,SUM(G30:G42))</f>
        <v>0</v>
      </c>
      <c r="H43" s="34"/>
      <c r="I43" s="35"/>
    </row>
    <row r="44" spans="2:10" s="7" customFormat="1" ht="18.649999999999999" customHeight="1" x14ac:dyDescent="0.55000000000000004">
      <c r="B44" s="33"/>
      <c r="C44" s="17" t="s">
        <v>24</v>
      </c>
      <c r="D44" s="18"/>
      <c r="E44" s="18"/>
      <c r="F44" s="19"/>
      <c r="G44" s="20">
        <f>ROUND(G43/G24,1)</f>
        <v>0</v>
      </c>
      <c r="H44" s="34"/>
      <c r="I44" s="35"/>
    </row>
    <row r="45" spans="2:10" s="7" customFormat="1" ht="18.649999999999999" customHeight="1" x14ac:dyDescent="0.55000000000000004">
      <c r="B45" s="33"/>
      <c r="C45" s="17" t="s">
        <v>25</v>
      </c>
      <c r="D45" s="18"/>
      <c r="E45" s="18"/>
      <c r="F45" s="19"/>
      <c r="G45" s="12">
        <f>IF(G24&lt;=G25,0,ROUND((((228.2/2)+G44)/228.2)*G24,0))</f>
        <v>0</v>
      </c>
      <c r="H45" s="34"/>
      <c r="I45" s="35"/>
    </row>
    <row r="46" spans="2:10" s="7" customFormat="1" ht="18.649999999999999" customHeight="1" x14ac:dyDescent="0.55000000000000004">
      <c r="B46" s="33"/>
      <c r="C46" s="17" t="s">
        <v>26</v>
      </c>
      <c r="D46" s="18"/>
      <c r="E46" s="18"/>
      <c r="F46" s="19"/>
      <c r="G46" s="12">
        <f>IF(G24&lt;=G25,0,ROUND((((228.2/2)-G44)/228.2)*G24,0))</f>
        <v>0</v>
      </c>
      <c r="H46" s="34"/>
      <c r="I46" s="35"/>
    </row>
    <row r="47" spans="2:10" s="7" customFormat="1" ht="10" customHeight="1" x14ac:dyDescent="0.55000000000000004">
      <c r="B47" s="33"/>
      <c r="C47" s="34"/>
      <c r="D47" s="34"/>
      <c r="E47" s="34"/>
      <c r="F47" s="34"/>
      <c r="G47" s="34"/>
      <c r="H47" s="34"/>
      <c r="I47" s="35"/>
    </row>
    <row r="48" spans="2:10" ht="18.649999999999999" customHeight="1" x14ac:dyDescent="0.55000000000000004">
      <c r="B48" s="28"/>
      <c r="C48" s="21" t="s">
        <v>27</v>
      </c>
      <c r="D48" s="22"/>
      <c r="E48" s="22"/>
      <c r="F48" s="23"/>
      <c r="G48" s="24">
        <f>IF(G24&lt;=G25,0,ROUND((G45-G46)/G24,3))</f>
        <v>0</v>
      </c>
      <c r="H48" s="29"/>
      <c r="I48" s="31"/>
      <c r="J48" s="7"/>
    </row>
    <row r="49" spans="2:10" ht="10" customHeight="1" thickBot="1" x14ac:dyDescent="0.6">
      <c r="B49" s="28"/>
      <c r="C49" s="29"/>
      <c r="D49" s="29"/>
      <c r="E49" s="29"/>
      <c r="F49" s="29"/>
      <c r="G49" s="29"/>
      <c r="H49" s="29"/>
      <c r="I49" s="31"/>
    </row>
    <row r="50" spans="2:10" ht="29" customHeight="1" thickTop="1" thickBot="1" x14ac:dyDescent="0.6">
      <c r="B50" s="28"/>
      <c r="C50" s="60" t="s">
        <v>28</v>
      </c>
      <c r="D50" s="61"/>
      <c r="E50" s="25"/>
      <c r="F50" s="25"/>
      <c r="G50" s="26" t="str">
        <f>IF(G24&lt;=G25," ",IF(G48&gt;0.1,"×",IF(G48&lt;(-0.1),"×","○")))</f>
        <v xml:space="preserve"> </v>
      </c>
      <c r="H50" s="29"/>
      <c r="I50" s="31"/>
      <c r="J50" s="7"/>
    </row>
    <row r="51" spans="2:10" ht="10" customHeight="1" thickTop="1" thickBot="1" x14ac:dyDescent="0.6">
      <c r="B51" s="41"/>
      <c r="C51" s="42"/>
      <c r="D51" s="42"/>
      <c r="E51" s="42"/>
      <c r="F51" s="42"/>
      <c r="G51" s="42"/>
      <c r="H51" s="42"/>
      <c r="I51" s="43"/>
    </row>
  </sheetData>
  <mergeCells count="6">
    <mergeCell ref="E24:F24"/>
    <mergeCell ref="C50:D50"/>
    <mergeCell ref="B2:I2"/>
    <mergeCell ref="D26:F26"/>
    <mergeCell ref="D27:F27"/>
    <mergeCell ref="E25:F25"/>
  </mergeCells>
  <phoneticPr fontId="2"/>
  <printOptions horizontalCentered="1"/>
  <pageMargins left="0.23622047244094491" right="0.23622047244094491" top="0.35433070866141736" bottom="0.35433070866141736" header="0.31496062992125984" footer="0.31496062992125984"/>
  <pageSetup paperSize="9" scale="91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BB697-DAD1-4F6D-BBF4-F9112318E03C}">
  <sheetPr>
    <pageSetUpPr fitToPage="1"/>
  </sheetPr>
  <dimension ref="B1:I52"/>
  <sheetViews>
    <sheetView zoomScaleNormal="100" workbookViewId="0">
      <selection activeCell="B2" sqref="B2:I2"/>
    </sheetView>
  </sheetViews>
  <sheetFormatPr defaultColWidth="8.1640625" defaultRowHeight="13" x14ac:dyDescent="0.55000000000000004"/>
  <cols>
    <col min="1" max="1" width="2.83203125" style="1" customWidth="1"/>
    <col min="2" max="2" width="7.5" style="1" customWidth="1"/>
    <col min="3" max="3" width="12.9140625" style="1" customWidth="1"/>
    <col min="4" max="4" width="10.25" style="1" customWidth="1"/>
    <col min="5" max="5" width="10.6640625" style="1" customWidth="1"/>
    <col min="6" max="6" width="7.75" style="1" customWidth="1"/>
    <col min="7" max="7" width="11.9140625" style="1" customWidth="1"/>
    <col min="8" max="8" width="9.9140625" style="1" customWidth="1"/>
    <col min="9" max="9" width="9.58203125" style="1" customWidth="1"/>
    <col min="10" max="10" width="10.83203125" style="1" customWidth="1"/>
    <col min="11" max="11" width="12.33203125" style="1" bestFit="1" customWidth="1"/>
    <col min="12" max="256" width="8.1640625" style="1"/>
    <col min="257" max="257" width="2.83203125" style="1" customWidth="1"/>
    <col min="258" max="258" width="7.5" style="1" customWidth="1"/>
    <col min="259" max="259" width="12.9140625" style="1" customWidth="1"/>
    <col min="260" max="260" width="10.25" style="1" customWidth="1"/>
    <col min="261" max="261" width="10.6640625" style="1" customWidth="1"/>
    <col min="262" max="262" width="7.75" style="1" customWidth="1"/>
    <col min="263" max="263" width="11.9140625" style="1" customWidth="1"/>
    <col min="264" max="264" width="9.9140625" style="1" customWidth="1"/>
    <col min="265" max="265" width="9.58203125" style="1" customWidth="1"/>
    <col min="266" max="266" width="10.83203125" style="1" customWidth="1"/>
    <col min="267" max="267" width="12.33203125" style="1" bestFit="1" customWidth="1"/>
    <col min="268" max="512" width="8.1640625" style="1"/>
    <col min="513" max="513" width="2.83203125" style="1" customWidth="1"/>
    <col min="514" max="514" width="7.5" style="1" customWidth="1"/>
    <col min="515" max="515" width="12.9140625" style="1" customWidth="1"/>
    <col min="516" max="516" width="10.25" style="1" customWidth="1"/>
    <col min="517" max="517" width="10.6640625" style="1" customWidth="1"/>
    <col min="518" max="518" width="7.75" style="1" customWidth="1"/>
    <col min="519" max="519" width="11.9140625" style="1" customWidth="1"/>
    <col min="520" max="520" width="9.9140625" style="1" customWidth="1"/>
    <col min="521" max="521" width="9.58203125" style="1" customWidth="1"/>
    <col min="522" max="522" width="10.83203125" style="1" customWidth="1"/>
    <col min="523" max="523" width="12.33203125" style="1" bestFit="1" customWidth="1"/>
    <col min="524" max="768" width="8.1640625" style="1"/>
    <col min="769" max="769" width="2.83203125" style="1" customWidth="1"/>
    <col min="770" max="770" width="7.5" style="1" customWidth="1"/>
    <col min="771" max="771" width="12.9140625" style="1" customWidth="1"/>
    <col min="772" max="772" width="10.25" style="1" customWidth="1"/>
    <col min="773" max="773" width="10.6640625" style="1" customWidth="1"/>
    <col min="774" max="774" width="7.75" style="1" customWidth="1"/>
    <col min="775" max="775" width="11.9140625" style="1" customWidth="1"/>
    <col min="776" max="776" width="9.9140625" style="1" customWidth="1"/>
    <col min="777" max="777" width="9.58203125" style="1" customWidth="1"/>
    <col min="778" max="778" width="10.83203125" style="1" customWidth="1"/>
    <col min="779" max="779" width="12.33203125" style="1" bestFit="1" customWidth="1"/>
    <col min="780" max="1024" width="8.1640625" style="1"/>
    <col min="1025" max="1025" width="2.83203125" style="1" customWidth="1"/>
    <col min="1026" max="1026" width="7.5" style="1" customWidth="1"/>
    <col min="1027" max="1027" width="12.9140625" style="1" customWidth="1"/>
    <col min="1028" max="1028" width="10.25" style="1" customWidth="1"/>
    <col min="1029" max="1029" width="10.6640625" style="1" customWidth="1"/>
    <col min="1030" max="1030" width="7.75" style="1" customWidth="1"/>
    <col min="1031" max="1031" width="11.9140625" style="1" customWidth="1"/>
    <col min="1032" max="1032" width="9.9140625" style="1" customWidth="1"/>
    <col min="1033" max="1033" width="9.58203125" style="1" customWidth="1"/>
    <col min="1034" max="1034" width="10.83203125" style="1" customWidth="1"/>
    <col min="1035" max="1035" width="12.33203125" style="1" bestFit="1" customWidth="1"/>
    <col min="1036" max="1280" width="8.1640625" style="1"/>
    <col min="1281" max="1281" width="2.83203125" style="1" customWidth="1"/>
    <col min="1282" max="1282" width="7.5" style="1" customWidth="1"/>
    <col min="1283" max="1283" width="12.9140625" style="1" customWidth="1"/>
    <col min="1284" max="1284" width="10.25" style="1" customWidth="1"/>
    <col min="1285" max="1285" width="10.6640625" style="1" customWidth="1"/>
    <col min="1286" max="1286" width="7.75" style="1" customWidth="1"/>
    <col min="1287" max="1287" width="11.9140625" style="1" customWidth="1"/>
    <col min="1288" max="1288" width="9.9140625" style="1" customWidth="1"/>
    <col min="1289" max="1289" width="9.58203125" style="1" customWidth="1"/>
    <col min="1290" max="1290" width="10.83203125" style="1" customWidth="1"/>
    <col min="1291" max="1291" width="12.33203125" style="1" bestFit="1" customWidth="1"/>
    <col min="1292" max="1536" width="8.1640625" style="1"/>
    <col min="1537" max="1537" width="2.83203125" style="1" customWidth="1"/>
    <col min="1538" max="1538" width="7.5" style="1" customWidth="1"/>
    <col min="1539" max="1539" width="12.9140625" style="1" customWidth="1"/>
    <col min="1540" max="1540" width="10.25" style="1" customWidth="1"/>
    <col min="1541" max="1541" width="10.6640625" style="1" customWidth="1"/>
    <col min="1542" max="1542" width="7.75" style="1" customWidth="1"/>
    <col min="1543" max="1543" width="11.9140625" style="1" customWidth="1"/>
    <col min="1544" max="1544" width="9.9140625" style="1" customWidth="1"/>
    <col min="1545" max="1545" width="9.58203125" style="1" customWidth="1"/>
    <col min="1546" max="1546" width="10.83203125" style="1" customWidth="1"/>
    <col min="1547" max="1547" width="12.33203125" style="1" bestFit="1" customWidth="1"/>
    <col min="1548" max="1792" width="8.1640625" style="1"/>
    <col min="1793" max="1793" width="2.83203125" style="1" customWidth="1"/>
    <col min="1794" max="1794" width="7.5" style="1" customWidth="1"/>
    <col min="1795" max="1795" width="12.9140625" style="1" customWidth="1"/>
    <col min="1796" max="1796" width="10.25" style="1" customWidth="1"/>
    <col min="1797" max="1797" width="10.6640625" style="1" customWidth="1"/>
    <col min="1798" max="1798" width="7.75" style="1" customWidth="1"/>
    <col min="1799" max="1799" width="11.9140625" style="1" customWidth="1"/>
    <col min="1800" max="1800" width="9.9140625" style="1" customWidth="1"/>
    <col min="1801" max="1801" width="9.58203125" style="1" customWidth="1"/>
    <col min="1802" max="1802" width="10.83203125" style="1" customWidth="1"/>
    <col min="1803" max="1803" width="12.33203125" style="1" bestFit="1" customWidth="1"/>
    <col min="1804" max="2048" width="8.1640625" style="1"/>
    <col min="2049" max="2049" width="2.83203125" style="1" customWidth="1"/>
    <col min="2050" max="2050" width="7.5" style="1" customWidth="1"/>
    <col min="2051" max="2051" width="12.9140625" style="1" customWidth="1"/>
    <col min="2052" max="2052" width="10.25" style="1" customWidth="1"/>
    <col min="2053" max="2053" width="10.6640625" style="1" customWidth="1"/>
    <col min="2054" max="2054" width="7.75" style="1" customWidth="1"/>
    <col min="2055" max="2055" width="11.9140625" style="1" customWidth="1"/>
    <col min="2056" max="2056" width="9.9140625" style="1" customWidth="1"/>
    <col min="2057" max="2057" width="9.58203125" style="1" customWidth="1"/>
    <col min="2058" max="2058" width="10.83203125" style="1" customWidth="1"/>
    <col min="2059" max="2059" width="12.33203125" style="1" bestFit="1" customWidth="1"/>
    <col min="2060" max="2304" width="8.1640625" style="1"/>
    <col min="2305" max="2305" width="2.83203125" style="1" customWidth="1"/>
    <col min="2306" max="2306" width="7.5" style="1" customWidth="1"/>
    <col min="2307" max="2307" width="12.9140625" style="1" customWidth="1"/>
    <col min="2308" max="2308" width="10.25" style="1" customWidth="1"/>
    <col min="2309" max="2309" width="10.6640625" style="1" customWidth="1"/>
    <col min="2310" max="2310" width="7.75" style="1" customWidth="1"/>
    <col min="2311" max="2311" width="11.9140625" style="1" customWidth="1"/>
    <col min="2312" max="2312" width="9.9140625" style="1" customWidth="1"/>
    <col min="2313" max="2313" width="9.58203125" style="1" customWidth="1"/>
    <col min="2314" max="2314" width="10.83203125" style="1" customWidth="1"/>
    <col min="2315" max="2315" width="12.33203125" style="1" bestFit="1" customWidth="1"/>
    <col min="2316" max="2560" width="8.1640625" style="1"/>
    <col min="2561" max="2561" width="2.83203125" style="1" customWidth="1"/>
    <col min="2562" max="2562" width="7.5" style="1" customWidth="1"/>
    <col min="2563" max="2563" width="12.9140625" style="1" customWidth="1"/>
    <col min="2564" max="2564" width="10.25" style="1" customWidth="1"/>
    <col min="2565" max="2565" width="10.6640625" style="1" customWidth="1"/>
    <col min="2566" max="2566" width="7.75" style="1" customWidth="1"/>
    <col min="2567" max="2567" width="11.9140625" style="1" customWidth="1"/>
    <col min="2568" max="2568" width="9.9140625" style="1" customWidth="1"/>
    <col min="2569" max="2569" width="9.58203125" style="1" customWidth="1"/>
    <col min="2570" max="2570" width="10.83203125" style="1" customWidth="1"/>
    <col min="2571" max="2571" width="12.33203125" style="1" bestFit="1" customWidth="1"/>
    <col min="2572" max="2816" width="8.1640625" style="1"/>
    <col min="2817" max="2817" width="2.83203125" style="1" customWidth="1"/>
    <col min="2818" max="2818" width="7.5" style="1" customWidth="1"/>
    <col min="2819" max="2819" width="12.9140625" style="1" customWidth="1"/>
    <col min="2820" max="2820" width="10.25" style="1" customWidth="1"/>
    <col min="2821" max="2821" width="10.6640625" style="1" customWidth="1"/>
    <col min="2822" max="2822" width="7.75" style="1" customWidth="1"/>
    <col min="2823" max="2823" width="11.9140625" style="1" customWidth="1"/>
    <col min="2824" max="2824" width="9.9140625" style="1" customWidth="1"/>
    <col min="2825" max="2825" width="9.58203125" style="1" customWidth="1"/>
    <col min="2826" max="2826" width="10.83203125" style="1" customWidth="1"/>
    <col min="2827" max="2827" width="12.33203125" style="1" bestFit="1" customWidth="1"/>
    <col min="2828" max="3072" width="8.1640625" style="1"/>
    <col min="3073" max="3073" width="2.83203125" style="1" customWidth="1"/>
    <col min="3074" max="3074" width="7.5" style="1" customWidth="1"/>
    <col min="3075" max="3075" width="12.9140625" style="1" customWidth="1"/>
    <col min="3076" max="3076" width="10.25" style="1" customWidth="1"/>
    <col min="3077" max="3077" width="10.6640625" style="1" customWidth="1"/>
    <col min="3078" max="3078" width="7.75" style="1" customWidth="1"/>
    <col min="3079" max="3079" width="11.9140625" style="1" customWidth="1"/>
    <col min="3080" max="3080" width="9.9140625" style="1" customWidth="1"/>
    <col min="3081" max="3081" width="9.58203125" style="1" customWidth="1"/>
    <col min="3082" max="3082" width="10.83203125" style="1" customWidth="1"/>
    <col min="3083" max="3083" width="12.33203125" style="1" bestFit="1" customWidth="1"/>
    <col min="3084" max="3328" width="8.1640625" style="1"/>
    <col min="3329" max="3329" width="2.83203125" style="1" customWidth="1"/>
    <col min="3330" max="3330" width="7.5" style="1" customWidth="1"/>
    <col min="3331" max="3331" width="12.9140625" style="1" customWidth="1"/>
    <col min="3332" max="3332" width="10.25" style="1" customWidth="1"/>
    <col min="3333" max="3333" width="10.6640625" style="1" customWidth="1"/>
    <col min="3334" max="3334" width="7.75" style="1" customWidth="1"/>
    <col min="3335" max="3335" width="11.9140625" style="1" customWidth="1"/>
    <col min="3336" max="3336" width="9.9140625" style="1" customWidth="1"/>
    <col min="3337" max="3337" width="9.58203125" style="1" customWidth="1"/>
    <col min="3338" max="3338" width="10.83203125" style="1" customWidth="1"/>
    <col min="3339" max="3339" width="12.33203125" style="1" bestFit="1" customWidth="1"/>
    <col min="3340" max="3584" width="8.1640625" style="1"/>
    <col min="3585" max="3585" width="2.83203125" style="1" customWidth="1"/>
    <col min="3586" max="3586" width="7.5" style="1" customWidth="1"/>
    <col min="3587" max="3587" width="12.9140625" style="1" customWidth="1"/>
    <col min="3588" max="3588" width="10.25" style="1" customWidth="1"/>
    <col min="3589" max="3589" width="10.6640625" style="1" customWidth="1"/>
    <col min="3590" max="3590" width="7.75" style="1" customWidth="1"/>
    <col min="3591" max="3591" width="11.9140625" style="1" customWidth="1"/>
    <col min="3592" max="3592" width="9.9140625" style="1" customWidth="1"/>
    <col min="3593" max="3593" width="9.58203125" style="1" customWidth="1"/>
    <col min="3594" max="3594" width="10.83203125" style="1" customWidth="1"/>
    <col min="3595" max="3595" width="12.33203125" style="1" bestFit="1" customWidth="1"/>
    <col min="3596" max="3840" width="8.1640625" style="1"/>
    <col min="3841" max="3841" width="2.83203125" style="1" customWidth="1"/>
    <col min="3842" max="3842" width="7.5" style="1" customWidth="1"/>
    <col min="3843" max="3843" width="12.9140625" style="1" customWidth="1"/>
    <col min="3844" max="3844" width="10.25" style="1" customWidth="1"/>
    <col min="3845" max="3845" width="10.6640625" style="1" customWidth="1"/>
    <col min="3846" max="3846" width="7.75" style="1" customWidth="1"/>
    <col min="3847" max="3847" width="11.9140625" style="1" customWidth="1"/>
    <col min="3848" max="3848" width="9.9140625" style="1" customWidth="1"/>
    <col min="3849" max="3849" width="9.58203125" style="1" customWidth="1"/>
    <col min="3850" max="3850" width="10.83203125" style="1" customWidth="1"/>
    <col min="3851" max="3851" width="12.33203125" style="1" bestFit="1" customWidth="1"/>
    <col min="3852" max="4096" width="8.1640625" style="1"/>
    <col min="4097" max="4097" width="2.83203125" style="1" customWidth="1"/>
    <col min="4098" max="4098" width="7.5" style="1" customWidth="1"/>
    <col min="4099" max="4099" width="12.9140625" style="1" customWidth="1"/>
    <col min="4100" max="4100" width="10.25" style="1" customWidth="1"/>
    <col min="4101" max="4101" width="10.6640625" style="1" customWidth="1"/>
    <col min="4102" max="4102" width="7.75" style="1" customWidth="1"/>
    <col min="4103" max="4103" width="11.9140625" style="1" customWidth="1"/>
    <col min="4104" max="4104" width="9.9140625" style="1" customWidth="1"/>
    <col min="4105" max="4105" width="9.58203125" style="1" customWidth="1"/>
    <col min="4106" max="4106" width="10.83203125" style="1" customWidth="1"/>
    <col min="4107" max="4107" width="12.33203125" style="1" bestFit="1" customWidth="1"/>
    <col min="4108" max="4352" width="8.1640625" style="1"/>
    <col min="4353" max="4353" width="2.83203125" style="1" customWidth="1"/>
    <col min="4354" max="4354" width="7.5" style="1" customWidth="1"/>
    <col min="4355" max="4355" width="12.9140625" style="1" customWidth="1"/>
    <col min="4356" max="4356" width="10.25" style="1" customWidth="1"/>
    <col min="4357" max="4357" width="10.6640625" style="1" customWidth="1"/>
    <col min="4358" max="4358" width="7.75" style="1" customWidth="1"/>
    <col min="4359" max="4359" width="11.9140625" style="1" customWidth="1"/>
    <col min="4360" max="4360" width="9.9140625" style="1" customWidth="1"/>
    <col min="4361" max="4361" width="9.58203125" style="1" customWidth="1"/>
    <col min="4362" max="4362" width="10.83203125" style="1" customWidth="1"/>
    <col min="4363" max="4363" width="12.33203125" style="1" bestFit="1" customWidth="1"/>
    <col min="4364" max="4608" width="8.1640625" style="1"/>
    <col min="4609" max="4609" width="2.83203125" style="1" customWidth="1"/>
    <col min="4610" max="4610" width="7.5" style="1" customWidth="1"/>
    <col min="4611" max="4611" width="12.9140625" style="1" customWidth="1"/>
    <col min="4612" max="4612" width="10.25" style="1" customWidth="1"/>
    <col min="4613" max="4613" width="10.6640625" style="1" customWidth="1"/>
    <col min="4614" max="4614" width="7.75" style="1" customWidth="1"/>
    <col min="4615" max="4615" width="11.9140625" style="1" customWidth="1"/>
    <col min="4616" max="4616" width="9.9140625" style="1" customWidth="1"/>
    <col min="4617" max="4617" width="9.58203125" style="1" customWidth="1"/>
    <col min="4618" max="4618" width="10.83203125" style="1" customWidth="1"/>
    <col min="4619" max="4619" width="12.33203125" style="1" bestFit="1" customWidth="1"/>
    <col min="4620" max="4864" width="8.1640625" style="1"/>
    <col min="4865" max="4865" width="2.83203125" style="1" customWidth="1"/>
    <col min="4866" max="4866" width="7.5" style="1" customWidth="1"/>
    <col min="4867" max="4867" width="12.9140625" style="1" customWidth="1"/>
    <col min="4868" max="4868" width="10.25" style="1" customWidth="1"/>
    <col min="4869" max="4869" width="10.6640625" style="1" customWidth="1"/>
    <col min="4870" max="4870" width="7.75" style="1" customWidth="1"/>
    <col min="4871" max="4871" width="11.9140625" style="1" customWidth="1"/>
    <col min="4872" max="4872" width="9.9140625" style="1" customWidth="1"/>
    <col min="4873" max="4873" width="9.58203125" style="1" customWidth="1"/>
    <col min="4874" max="4874" width="10.83203125" style="1" customWidth="1"/>
    <col min="4875" max="4875" width="12.33203125" style="1" bestFit="1" customWidth="1"/>
    <col min="4876" max="5120" width="8.1640625" style="1"/>
    <col min="5121" max="5121" width="2.83203125" style="1" customWidth="1"/>
    <col min="5122" max="5122" width="7.5" style="1" customWidth="1"/>
    <col min="5123" max="5123" width="12.9140625" style="1" customWidth="1"/>
    <col min="5124" max="5124" width="10.25" style="1" customWidth="1"/>
    <col min="5125" max="5125" width="10.6640625" style="1" customWidth="1"/>
    <col min="5126" max="5126" width="7.75" style="1" customWidth="1"/>
    <col min="5127" max="5127" width="11.9140625" style="1" customWidth="1"/>
    <col min="5128" max="5128" width="9.9140625" style="1" customWidth="1"/>
    <col min="5129" max="5129" width="9.58203125" style="1" customWidth="1"/>
    <col min="5130" max="5130" width="10.83203125" style="1" customWidth="1"/>
    <col min="5131" max="5131" width="12.33203125" style="1" bestFit="1" customWidth="1"/>
    <col min="5132" max="5376" width="8.1640625" style="1"/>
    <col min="5377" max="5377" width="2.83203125" style="1" customWidth="1"/>
    <col min="5378" max="5378" width="7.5" style="1" customWidth="1"/>
    <col min="5379" max="5379" width="12.9140625" style="1" customWidth="1"/>
    <col min="5380" max="5380" width="10.25" style="1" customWidth="1"/>
    <col min="5381" max="5381" width="10.6640625" style="1" customWidth="1"/>
    <col min="5382" max="5382" width="7.75" style="1" customWidth="1"/>
    <col min="5383" max="5383" width="11.9140625" style="1" customWidth="1"/>
    <col min="5384" max="5384" width="9.9140625" style="1" customWidth="1"/>
    <col min="5385" max="5385" width="9.58203125" style="1" customWidth="1"/>
    <col min="5386" max="5386" width="10.83203125" style="1" customWidth="1"/>
    <col min="5387" max="5387" width="12.33203125" style="1" bestFit="1" customWidth="1"/>
    <col min="5388" max="5632" width="8.1640625" style="1"/>
    <col min="5633" max="5633" width="2.83203125" style="1" customWidth="1"/>
    <col min="5634" max="5634" width="7.5" style="1" customWidth="1"/>
    <col min="5635" max="5635" width="12.9140625" style="1" customWidth="1"/>
    <col min="5636" max="5636" width="10.25" style="1" customWidth="1"/>
    <col min="5637" max="5637" width="10.6640625" style="1" customWidth="1"/>
    <col min="5638" max="5638" width="7.75" style="1" customWidth="1"/>
    <col min="5639" max="5639" width="11.9140625" style="1" customWidth="1"/>
    <col min="5640" max="5640" width="9.9140625" style="1" customWidth="1"/>
    <col min="5641" max="5641" width="9.58203125" style="1" customWidth="1"/>
    <col min="5642" max="5642" width="10.83203125" style="1" customWidth="1"/>
    <col min="5643" max="5643" width="12.33203125" style="1" bestFit="1" customWidth="1"/>
    <col min="5644" max="5888" width="8.1640625" style="1"/>
    <col min="5889" max="5889" width="2.83203125" style="1" customWidth="1"/>
    <col min="5890" max="5890" width="7.5" style="1" customWidth="1"/>
    <col min="5891" max="5891" width="12.9140625" style="1" customWidth="1"/>
    <col min="5892" max="5892" width="10.25" style="1" customWidth="1"/>
    <col min="5893" max="5893" width="10.6640625" style="1" customWidth="1"/>
    <col min="5894" max="5894" width="7.75" style="1" customWidth="1"/>
    <col min="5895" max="5895" width="11.9140625" style="1" customWidth="1"/>
    <col min="5896" max="5896" width="9.9140625" style="1" customWidth="1"/>
    <col min="5897" max="5897" width="9.58203125" style="1" customWidth="1"/>
    <col min="5898" max="5898" width="10.83203125" style="1" customWidth="1"/>
    <col min="5899" max="5899" width="12.33203125" style="1" bestFit="1" customWidth="1"/>
    <col min="5900" max="6144" width="8.1640625" style="1"/>
    <col min="6145" max="6145" width="2.83203125" style="1" customWidth="1"/>
    <col min="6146" max="6146" width="7.5" style="1" customWidth="1"/>
    <col min="6147" max="6147" width="12.9140625" style="1" customWidth="1"/>
    <col min="6148" max="6148" width="10.25" style="1" customWidth="1"/>
    <col min="6149" max="6149" width="10.6640625" style="1" customWidth="1"/>
    <col min="6150" max="6150" width="7.75" style="1" customWidth="1"/>
    <col min="6151" max="6151" width="11.9140625" style="1" customWidth="1"/>
    <col min="6152" max="6152" width="9.9140625" style="1" customWidth="1"/>
    <col min="6153" max="6153" width="9.58203125" style="1" customWidth="1"/>
    <col min="6154" max="6154" width="10.83203125" style="1" customWidth="1"/>
    <col min="6155" max="6155" width="12.33203125" style="1" bestFit="1" customWidth="1"/>
    <col min="6156" max="6400" width="8.1640625" style="1"/>
    <col min="6401" max="6401" width="2.83203125" style="1" customWidth="1"/>
    <col min="6402" max="6402" width="7.5" style="1" customWidth="1"/>
    <col min="6403" max="6403" width="12.9140625" style="1" customWidth="1"/>
    <col min="6404" max="6404" width="10.25" style="1" customWidth="1"/>
    <col min="6405" max="6405" width="10.6640625" style="1" customWidth="1"/>
    <col min="6406" max="6406" width="7.75" style="1" customWidth="1"/>
    <col min="6407" max="6407" width="11.9140625" style="1" customWidth="1"/>
    <col min="6408" max="6408" width="9.9140625" style="1" customWidth="1"/>
    <col min="6409" max="6409" width="9.58203125" style="1" customWidth="1"/>
    <col min="6410" max="6410" width="10.83203125" style="1" customWidth="1"/>
    <col min="6411" max="6411" width="12.33203125" style="1" bestFit="1" customWidth="1"/>
    <col min="6412" max="6656" width="8.1640625" style="1"/>
    <col min="6657" max="6657" width="2.83203125" style="1" customWidth="1"/>
    <col min="6658" max="6658" width="7.5" style="1" customWidth="1"/>
    <col min="6659" max="6659" width="12.9140625" style="1" customWidth="1"/>
    <col min="6660" max="6660" width="10.25" style="1" customWidth="1"/>
    <col min="6661" max="6661" width="10.6640625" style="1" customWidth="1"/>
    <col min="6662" max="6662" width="7.75" style="1" customWidth="1"/>
    <col min="6663" max="6663" width="11.9140625" style="1" customWidth="1"/>
    <col min="6664" max="6664" width="9.9140625" style="1" customWidth="1"/>
    <col min="6665" max="6665" width="9.58203125" style="1" customWidth="1"/>
    <col min="6666" max="6666" width="10.83203125" style="1" customWidth="1"/>
    <col min="6667" max="6667" width="12.33203125" style="1" bestFit="1" customWidth="1"/>
    <col min="6668" max="6912" width="8.1640625" style="1"/>
    <col min="6913" max="6913" width="2.83203125" style="1" customWidth="1"/>
    <col min="6914" max="6914" width="7.5" style="1" customWidth="1"/>
    <col min="6915" max="6915" width="12.9140625" style="1" customWidth="1"/>
    <col min="6916" max="6916" width="10.25" style="1" customWidth="1"/>
    <col min="6917" max="6917" width="10.6640625" style="1" customWidth="1"/>
    <col min="6918" max="6918" width="7.75" style="1" customWidth="1"/>
    <col min="6919" max="6919" width="11.9140625" style="1" customWidth="1"/>
    <col min="6920" max="6920" width="9.9140625" style="1" customWidth="1"/>
    <col min="6921" max="6921" width="9.58203125" style="1" customWidth="1"/>
    <col min="6922" max="6922" width="10.83203125" style="1" customWidth="1"/>
    <col min="6923" max="6923" width="12.33203125" style="1" bestFit="1" customWidth="1"/>
    <col min="6924" max="7168" width="8.1640625" style="1"/>
    <col min="7169" max="7169" width="2.83203125" style="1" customWidth="1"/>
    <col min="7170" max="7170" width="7.5" style="1" customWidth="1"/>
    <col min="7171" max="7171" width="12.9140625" style="1" customWidth="1"/>
    <col min="7172" max="7172" width="10.25" style="1" customWidth="1"/>
    <col min="7173" max="7173" width="10.6640625" style="1" customWidth="1"/>
    <col min="7174" max="7174" width="7.75" style="1" customWidth="1"/>
    <col min="7175" max="7175" width="11.9140625" style="1" customWidth="1"/>
    <col min="7176" max="7176" width="9.9140625" style="1" customWidth="1"/>
    <col min="7177" max="7177" width="9.58203125" style="1" customWidth="1"/>
    <col min="7178" max="7178" width="10.83203125" style="1" customWidth="1"/>
    <col min="7179" max="7179" width="12.33203125" style="1" bestFit="1" customWidth="1"/>
    <col min="7180" max="7424" width="8.1640625" style="1"/>
    <col min="7425" max="7425" width="2.83203125" style="1" customWidth="1"/>
    <col min="7426" max="7426" width="7.5" style="1" customWidth="1"/>
    <col min="7427" max="7427" width="12.9140625" style="1" customWidth="1"/>
    <col min="7428" max="7428" width="10.25" style="1" customWidth="1"/>
    <col min="7429" max="7429" width="10.6640625" style="1" customWidth="1"/>
    <col min="7430" max="7430" width="7.75" style="1" customWidth="1"/>
    <col min="7431" max="7431" width="11.9140625" style="1" customWidth="1"/>
    <col min="7432" max="7432" width="9.9140625" style="1" customWidth="1"/>
    <col min="7433" max="7433" width="9.58203125" style="1" customWidth="1"/>
    <col min="7434" max="7434" width="10.83203125" style="1" customWidth="1"/>
    <col min="7435" max="7435" width="12.33203125" style="1" bestFit="1" customWidth="1"/>
    <col min="7436" max="7680" width="8.1640625" style="1"/>
    <col min="7681" max="7681" width="2.83203125" style="1" customWidth="1"/>
    <col min="7682" max="7682" width="7.5" style="1" customWidth="1"/>
    <col min="7683" max="7683" width="12.9140625" style="1" customWidth="1"/>
    <col min="7684" max="7684" width="10.25" style="1" customWidth="1"/>
    <col min="7685" max="7685" width="10.6640625" style="1" customWidth="1"/>
    <col min="7686" max="7686" width="7.75" style="1" customWidth="1"/>
    <col min="7687" max="7687" width="11.9140625" style="1" customWidth="1"/>
    <col min="7688" max="7688" width="9.9140625" style="1" customWidth="1"/>
    <col min="7689" max="7689" width="9.58203125" style="1" customWidth="1"/>
    <col min="7690" max="7690" width="10.83203125" style="1" customWidth="1"/>
    <col min="7691" max="7691" width="12.33203125" style="1" bestFit="1" customWidth="1"/>
    <col min="7692" max="7936" width="8.1640625" style="1"/>
    <col min="7937" max="7937" width="2.83203125" style="1" customWidth="1"/>
    <col min="7938" max="7938" width="7.5" style="1" customWidth="1"/>
    <col min="7939" max="7939" width="12.9140625" style="1" customWidth="1"/>
    <col min="7940" max="7940" width="10.25" style="1" customWidth="1"/>
    <col min="7941" max="7941" width="10.6640625" style="1" customWidth="1"/>
    <col min="7942" max="7942" width="7.75" style="1" customWidth="1"/>
    <col min="7943" max="7943" width="11.9140625" style="1" customWidth="1"/>
    <col min="7944" max="7944" width="9.9140625" style="1" customWidth="1"/>
    <col min="7945" max="7945" width="9.58203125" style="1" customWidth="1"/>
    <col min="7946" max="7946" width="10.83203125" style="1" customWidth="1"/>
    <col min="7947" max="7947" width="12.33203125" style="1" bestFit="1" customWidth="1"/>
    <col min="7948" max="8192" width="8.1640625" style="1"/>
    <col min="8193" max="8193" width="2.83203125" style="1" customWidth="1"/>
    <col min="8194" max="8194" width="7.5" style="1" customWidth="1"/>
    <col min="8195" max="8195" width="12.9140625" style="1" customWidth="1"/>
    <col min="8196" max="8196" width="10.25" style="1" customWidth="1"/>
    <col min="8197" max="8197" width="10.6640625" style="1" customWidth="1"/>
    <col min="8198" max="8198" width="7.75" style="1" customWidth="1"/>
    <col min="8199" max="8199" width="11.9140625" style="1" customWidth="1"/>
    <col min="8200" max="8200" width="9.9140625" style="1" customWidth="1"/>
    <col min="8201" max="8201" width="9.58203125" style="1" customWidth="1"/>
    <col min="8202" max="8202" width="10.83203125" style="1" customWidth="1"/>
    <col min="8203" max="8203" width="12.33203125" style="1" bestFit="1" customWidth="1"/>
    <col min="8204" max="8448" width="8.1640625" style="1"/>
    <col min="8449" max="8449" width="2.83203125" style="1" customWidth="1"/>
    <col min="8450" max="8450" width="7.5" style="1" customWidth="1"/>
    <col min="8451" max="8451" width="12.9140625" style="1" customWidth="1"/>
    <col min="8452" max="8452" width="10.25" style="1" customWidth="1"/>
    <col min="8453" max="8453" width="10.6640625" style="1" customWidth="1"/>
    <col min="8454" max="8454" width="7.75" style="1" customWidth="1"/>
    <col min="8455" max="8455" width="11.9140625" style="1" customWidth="1"/>
    <col min="8456" max="8456" width="9.9140625" style="1" customWidth="1"/>
    <col min="8457" max="8457" width="9.58203125" style="1" customWidth="1"/>
    <col min="8458" max="8458" width="10.83203125" style="1" customWidth="1"/>
    <col min="8459" max="8459" width="12.33203125" style="1" bestFit="1" customWidth="1"/>
    <col min="8460" max="8704" width="8.1640625" style="1"/>
    <col min="8705" max="8705" width="2.83203125" style="1" customWidth="1"/>
    <col min="8706" max="8706" width="7.5" style="1" customWidth="1"/>
    <col min="8707" max="8707" width="12.9140625" style="1" customWidth="1"/>
    <col min="8708" max="8708" width="10.25" style="1" customWidth="1"/>
    <col min="8709" max="8709" width="10.6640625" style="1" customWidth="1"/>
    <col min="8710" max="8710" width="7.75" style="1" customWidth="1"/>
    <col min="8711" max="8711" width="11.9140625" style="1" customWidth="1"/>
    <col min="8712" max="8712" width="9.9140625" style="1" customWidth="1"/>
    <col min="8713" max="8713" width="9.58203125" style="1" customWidth="1"/>
    <col min="8714" max="8714" width="10.83203125" style="1" customWidth="1"/>
    <col min="8715" max="8715" width="12.33203125" style="1" bestFit="1" customWidth="1"/>
    <col min="8716" max="8960" width="8.1640625" style="1"/>
    <col min="8961" max="8961" width="2.83203125" style="1" customWidth="1"/>
    <col min="8962" max="8962" width="7.5" style="1" customWidth="1"/>
    <col min="8963" max="8963" width="12.9140625" style="1" customWidth="1"/>
    <col min="8964" max="8964" width="10.25" style="1" customWidth="1"/>
    <col min="8965" max="8965" width="10.6640625" style="1" customWidth="1"/>
    <col min="8966" max="8966" width="7.75" style="1" customWidth="1"/>
    <col min="8967" max="8967" width="11.9140625" style="1" customWidth="1"/>
    <col min="8968" max="8968" width="9.9140625" style="1" customWidth="1"/>
    <col min="8969" max="8969" width="9.58203125" style="1" customWidth="1"/>
    <col min="8970" max="8970" width="10.83203125" style="1" customWidth="1"/>
    <col min="8971" max="8971" width="12.33203125" style="1" bestFit="1" customWidth="1"/>
    <col min="8972" max="9216" width="8.1640625" style="1"/>
    <col min="9217" max="9217" width="2.83203125" style="1" customWidth="1"/>
    <col min="9218" max="9218" width="7.5" style="1" customWidth="1"/>
    <col min="9219" max="9219" width="12.9140625" style="1" customWidth="1"/>
    <col min="9220" max="9220" width="10.25" style="1" customWidth="1"/>
    <col min="9221" max="9221" width="10.6640625" style="1" customWidth="1"/>
    <col min="9222" max="9222" width="7.75" style="1" customWidth="1"/>
    <col min="9223" max="9223" width="11.9140625" style="1" customWidth="1"/>
    <col min="9224" max="9224" width="9.9140625" style="1" customWidth="1"/>
    <col min="9225" max="9225" width="9.58203125" style="1" customWidth="1"/>
    <col min="9226" max="9226" width="10.83203125" style="1" customWidth="1"/>
    <col min="9227" max="9227" width="12.33203125" style="1" bestFit="1" customWidth="1"/>
    <col min="9228" max="9472" width="8.1640625" style="1"/>
    <col min="9473" max="9473" width="2.83203125" style="1" customWidth="1"/>
    <col min="9474" max="9474" width="7.5" style="1" customWidth="1"/>
    <col min="9475" max="9475" width="12.9140625" style="1" customWidth="1"/>
    <col min="9476" max="9476" width="10.25" style="1" customWidth="1"/>
    <col min="9477" max="9477" width="10.6640625" style="1" customWidth="1"/>
    <col min="9478" max="9478" width="7.75" style="1" customWidth="1"/>
    <col min="9479" max="9479" width="11.9140625" style="1" customWidth="1"/>
    <col min="9480" max="9480" width="9.9140625" style="1" customWidth="1"/>
    <col min="9481" max="9481" width="9.58203125" style="1" customWidth="1"/>
    <col min="9482" max="9482" width="10.83203125" style="1" customWidth="1"/>
    <col min="9483" max="9483" width="12.33203125" style="1" bestFit="1" customWidth="1"/>
    <col min="9484" max="9728" width="8.1640625" style="1"/>
    <col min="9729" max="9729" width="2.83203125" style="1" customWidth="1"/>
    <col min="9730" max="9730" width="7.5" style="1" customWidth="1"/>
    <col min="9731" max="9731" width="12.9140625" style="1" customWidth="1"/>
    <col min="9732" max="9732" width="10.25" style="1" customWidth="1"/>
    <col min="9733" max="9733" width="10.6640625" style="1" customWidth="1"/>
    <col min="9734" max="9734" width="7.75" style="1" customWidth="1"/>
    <col min="9735" max="9735" width="11.9140625" style="1" customWidth="1"/>
    <col min="9736" max="9736" width="9.9140625" style="1" customWidth="1"/>
    <col min="9737" max="9737" width="9.58203125" style="1" customWidth="1"/>
    <col min="9738" max="9738" width="10.83203125" style="1" customWidth="1"/>
    <col min="9739" max="9739" width="12.33203125" style="1" bestFit="1" customWidth="1"/>
    <col min="9740" max="9984" width="8.1640625" style="1"/>
    <col min="9985" max="9985" width="2.83203125" style="1" customWidth="1"/>
    <col min="9986" max="9986" width="7.5" style="1" customWidth="1"/>
    <col min="9987" max="9987" width="12.9140625" style="1" customWidth="1"/>
    <col min="9988" max="9988" width="10.25" style="1" customWidth="1"/>
    <col min="9989" max="9989" width="10.6640625" style="1" customWidth="1"/>
    <col min="9990" max="9990" width="7.75" style="1" customWidth="1"/>
    <col min="9991" max="9991" width="11.9140625" style="1" customWidth="1"/>
    <col min="9992" max="9992" width="9.9140625" style="1" customWidth="1"/>
    <col min="9993" max="9993" width="9.58203125" style="1" customWidth="1"/>
    <col min="9994" max="9994" width="10.83203125" style="1" customWidth="1"/>
    <col min="9995" max="9995" width="12.33203125" style="1" bestFit="1" customWidth="1"/>
    <col min="9996" max="10240" width="8.1640625" style="1"/>
    <col min="10241" max="10241" width="2.83203125" style="1" customWidth="1"/>
    <col min="10242" max="10242" width="7.5" style="1" customWidth="1"/>
    <col min="10243" max="10243" width="12.9140625" style="1" customWidth="1"/>
    <col min="10244" max="10244" width="10.25" style="1" customWidth="1"/>
    <col min="10245" max="10245" width="10.6640625" style="1" customWidth="1"/>
    <col min="10246" max="10246" width="7.75" style="1" customWidth="1"/>
    <col min="10247" max="10247" width="11.9140625" style="1" customWidth="1"/>
    <col min="10248" max="10248" width="9.9140625" style="1" customWidth="1"/>
    <col min="10249" max="10249" width="9.58203125" style="1" customWidth="1"/>
    <col min="10250" max="10250" width="10.83203125" style="1" customWidth="1"/>
    <col min="10251" max="10251" width="12.33203125" style="1" bestFit="1" customWidth="1"/>
    <col min="10252" max="10496" width="8.1640625" style="1"/>
    <col min="10497" max="10497" width="2.83203125" style="1" customWidth="1"/>
    <col min="10498" max="10498" width="7.5" style="1" customWidth="1"/>
    <col min="10499" max="10499" width="12.9140625" style="1" customWidth="1"/>
    <col min="10500" max="10500" width="10.25" style="1" customWidth="1"/>
    <col min="10501" max="10501" width="10.6640625" style="1" customWidth="1"/>
    <col min="10502" max="10502" width="7.75" style="1" customWidth="1"/>
    <col min="10503" max="10503" width="11.9140625" style="1" customWidth="1"/>
    <col min="10504" max="10504" width="9.9140625" style="1" customWidth="1"/>
    <col min="10505" max="10505" width="9.58203125" style="1" customWidth="1"/>
    <col min="10506" max="10506" width="10.83203125" style="1" customWidth="1"/>
    <col min="10507" max="10507" width="12.33203125" style="1" bestFit="1" customWidth="1"/>
    <col min="10508" max="10752" width="8.1640625" style="1"/>
    <col min="10753" max="10753" width="2.83203125" style="1" customWidth="1"/>
    <col min="10754" max="10754" width="7.5" style="1" customWidth="1"/>
    <col min="10755" max="10755" width="12.9140625" style="1" customWidth="1"/>
    <col min="10756" max="10756" width="10.25" style="1" customWidth="1"/>
    <col min="10757" max="10757" width="10.6640625" style="1" customWidth="1"/>
    <col min="10758" max="10758" width="7.75" style="1" customWidth="1"/>
    <col min="10759" max="10759" width="11.9140625" style="1" customWidth="1"/>
    <col min="10760" max="10760" width="9.9140625" style="1" customWidth="1"/>
    <col min="10761" max="10761" width="9.58203125" style="1" customWidth="1"/>
    <col min="10762" max="10762" width="10.83203125" style="1" customWidth="1"/>
    <col min="10763" max="10763" width="12.33203125" style="1" bestFit="1" customWidth="1"/>
    <col min="10764" max="11008" width="8.1640625" style="1"/>
    <col min="11009" max="11009" width="2.83203125" style="1" customWidth="1"/>
    <col min="11010" max="11010" width="7.5" style="1" customWidth="1"/>
    <col min="11011" max="11011" width="12.9140625" style="1" customWidth="1"/>
    <col min="11012" max="11012" width="10.25" style="1" customWidth="1"/>
    <col min="11013" max="11013" width="10.6640625" style="1" customWidth="1"/>
    <col min="11014" max="11014" width="7.75" style="1" customWidth="1"/>
    <col min="11015" max="11015" width="11.9140625" style="1" customWidth="1"/>
    <col min="11016" max="11016" width="9.9140625" style="1" customWidth="1"/>
    <col min="11017" max="11017" width="9.58203125" style="1" customWidth="1"/>
    <col min="11018" max="11018" width="10.83203125" style="1" customWidth="1"/>
    <col min="11019" max="11019" width="12.33203125" style="1" bestFit="1" customWidth="1"/>
    <col min="11020" max="11264" width="8.1640625" style="1"/>
    <col min="11265" max="11265" width="2.83203125" style="1" customWidth="1"/>
    <col min="11266" max="11266" width="7.5" style="1" customWidth="1"/>
    <col min="11267" max="11267" width="12.9140625" style="1" customWidth="1"/>
    <col min="11268" max="11268" width="10.25" style="1" customWidth="1"/>
    <col min="11269" max="11269" width="10.6640625" style="1" customWidth="1"/>
    <col min="11270" max="11270" width="7.75" style="1" customWidth="1"/>
    <col min="11271" max="11271" width="11.9140625" style="1" customWidth="1"/>
    <col min="11272" max="11272" width="9.9140625" style="1" customWidth="1"/>
    <col min="11273" max="11273" width="9.58203125" style="1" customWidth="1"/>
    <col min="11274" max="11274" width="10.83203125" style="1" customWidth="1"/>
    <col min="11275" max="11275" width="12.33203125" style="1" bestFit="1" customWidth="1"/>
    <col min="11276" max="11520" width="8.1640625" style="1"/>
    <col min="11521" max="11521" width="2.83203125" style="1" customWidth="1"/>
    <col min="11522" max="11522" width="7.5" style="1" customWidth="1"/>
    <col min="11523" max="11523" width="12.9140625" style="1" customWidth="1"/>
    <col min="11524" max="11524" width="10.25" style="1" customWidth="1"/>
    <col min="11525" max="11525" width="10.6640625" style="1" customWidth="1"/>
    <col min="11526" max="11526" width="7.75" style="1" customWidth="1"/>
    <col min="11527" max="11527" width="11.9140625" style="1" customWidth="1"/>
    <col min="11528" max="11528" width="9.9140625" style="1" customWidth="1"/>
    <col min="11529" max="11529" width="9.58203125" style="1" customWidth="1"/>
    <col min="11530" max="11530" width="10.83203125" style="1" customWidth="1"/>
    <col min="11531" max="11531" width="12.33203125" style="1" bestFit="1" customWidth="1"/>
    <col min="11532" max="11776" width="8.1640625" style="1"/>
    <col min="11777" max="11777" width="2.83203125" style="1" customWidth="1"/>
    <col min="11778" max="11778" width="7.5" style="1" customWidth="1"/>
    <col min="11779" max="11779" width="12.9140625" style="1" customWidth="1"/>
    <col min="11780" max="11780" width="10.25" style="1" customWidth="1"/>
    <col min="11781" max="11781" width="10.6640625" style="1" customWidth="1"/>
    <col min="11782" max="11782" width="7.75" style="1" customWidth="1"/>
    <col min="11783" max="11783" width="11.9140625" style="1" customWidth="1"/>
    <col min="11784" max="11784" width="9.9140625" style="1" customWidth="1"/>
    <col min="11785" max="11785" width="9.58203125" style="1" customWidth="1"/>
    <col min="11786" max="11786" width="10.83203125" style="1" customWidth="1"/>
    <col min="11787" max="11787" width="12.33203125" style="1" bestFit="1" customWidth="1"/>
    <col min="11788" max="12032" width="8.1640625" style="1"/>
    <col min="12033" max="12033" width="2.83203125" style="1" customWidth="1"/>
    <col min="12034" max="12034" width="7.5" style="1" customWidth="1"/>
    <col min="12035" max="12035" width="12.9140625" style="1" customWidth="1"/>
    <col min="12036" max="12036" width="10.25" style="1" customWidth="1"/>
    <col min="12037" max="12037" width="10.6640625" style="1" customWidth="1"/>
    <col min="12038" max="12038" width="7.75" style="1" customWidth="1"/>
    <col min="12039" max="12039" width="11.9140625" style="1" customWidth="1"/>
    <col min="12040" max="12040" width="9.9140625" style="1" customWidth="1"/>
    <col min="12041" max="12041" width="9.58203125" style="1" customWidth="1"/>
    <col min="12042" max="12042" width="10.83203125" style="1" customWidth="1"/>
    <col min="12043" max="12043" width="12.33203125" style="1" bestFit="1" customWidth="1"/>
    <col min="12044" max="12288" width="8.1640625" style="1"/>
    <col min="12289" max="12289" width="2.83203125" style="1" customWidth="1"/>
    <col min="12290" max="12290" width="7.5" style="1" customWidth="1"/>
    <col min="12291" max="12291" width="12.9140625" style="1" customWidth="1"/>
    <col min="12292" max="12292" width="10.25" style="1" customWidth="1"/>
    <col min="12293" max="12293" width="10.6640625" style="1" customWidth="1"/>
    <col min="12294" max="12294" width="7.75" style="1" customWidth="1"/>
    <col min="12295" max="12295" width="11.9140625" style="1" customWidth="1"/>
    <col min="12296" max="12296" width="9.9140625" style="1" customWidth="1"/>
    <col min="12297" max="12297" width="9.58203125" style="1" customWidth="1"/>
    <col min="12298" max="12298" width="10.83203125" style="1" customWidth="1"/>
    <col min="12299" max="12299" width="12.33203125" style="1" bestFit="1" customWidth="1"/>
    <col min="12300" max="12544" width="8.1640625" style="1"/>
    <col min="12545" max="12545" width="2.83203125" style="1" customWidth="1"/>
    <col min="12546" max="12546" width="7.5" style="1" customWidth="1"/>
    <col min="12547" max="12547" width="12.9140625" style="1" customWidth="1"/>
    <col min="12548" max="12548" width="10.25" style="1" customWidth="1"/>
    <col min="12549" max="12549" width="10.6640625" style="1" customWidth="1"/>
    <col min="12550" max="12550" width="7.75" style="1" customWidth="1"/>
    <col min="12551" max="12551" width="11.9140625" style="1" customWidth="1"/>
    <col min="12552" max="12552" width="9.9140625" style="1" customWidth="1"/>
    <col min="12553" max="12553" width="9.58203125" style="1" customWidth="1"/>
    <col min="12554" max="12554" width="10.83203125" style="1" customWidth="1"/>
    <col min="12555" max="12555" width="12.33203125" style="1" bestFit="1" customWidth="1"/>
    <col min="12556" max="12800" width="8.1640625" style="1"/>
    <col min="12801" max="12801" width="2.83203125" style="1" customWidth="1"/>
    <col min="12802" max="12802" width="7.5" style="1" customWidth="1"/>
    <col min="12803" max="12803" width="12.9140625" style="1" customWidth="1"/>
    <col min="12804" max="12804" width="10.25" style="1" customWidth="1"/>
    <col min="12805" max="12805" width="10.6640625" style="1" customWidth="1"/>
    <col min="12806" max="12806" width="7.75" style="1" customWidth="1"/>
    <col min="12807" max="12807" width="11.9140625" style="1" customWidth="1"/>
    <col min="12808" max="12808" width="9.9140625" style="1" customWidth="1"/>
    <col min="12809" max="12809" width="9.58203125" style="1" customWidth="1"/>
    <col min="12810" max="12810" width="10.83203125" style="1" customWidth="1"/>
    <col min="12811" max="12811" width="12.33203125" style="1" bestFit="1" customWidth="1"/>
    <col min="12812" max="13056" width="8.1640625" style="1"/>
    <col min="13057" max="13057" width="2.83203125" style="1" customWidth="1"/>
    <col min="13058" max="13058" width="7.5" style="1" customWidth="1"/>
    <col min="13059" max="13059" width="12.9140625" style="1" customWidth="1"/>
    <col min="13060" max="13060" width="10.25" style="1" customWidth="1"/>
    <col min="13061" max="13061" width="10.6640625" style="1" customWidth="1"/>
    <col min="13062" max="13062" width="7.75" style="1" customWidth="1"/>
    <col min="13063" max="13063" width="11.9140625" style="1" customWidth="1"/>
    <col min="13064" max="13064" width="9.9140625" style="1" customWidth="1"/>
    <col min="13065" max="13065" width="9.58203125" style="1" customWidth="1"/>
    <col min="13066" max="13066" width="10.83203125" style="1" customWidth="1"/>
    <col min="13067" max="13067" width="12.33203125" style="1" bestFit="1" customWidth="1"/>
    <col min="13068" max="13312" width="8.1640625" style="1"/>
    <col min="13313" max="13313" width="2.83203125" style="1" customWidth="1"/>
    <col min="13314" max="13314" width="7.5" style="1" customWidth="1"/>
    <col min="13315" max="13315" width="12.9140625" style="1" customWidth="1"/>
    <col min="13316" max="13316" width="10.25" style="1" customWidth="1"/>
    <col min="13317" max="13317" width="10.6640625" style="1" customWidth="1"/>
    <col min="13318" max="13318" width="7.75" style="1" customWidth="1"/>
    <col min="13319" max="13319" width="11.9140625" style="1" customWidth="1"/>
    <col min="13320" max="13320" width="9.9140625" style="1" customWidth="1"/>
    <col min="13321" max="13321" width="9.58203125" style="1" customWidth="1"/>
    <col min="13322" max="13322" width="10.83203125" style="1" customWidth="1"/>
    <col min="13323" max="13323" width="12.33203125" style="1" bestFit="1" customWidth="1"/>
    <col min="13324" max="13568" width="8.1640625" style="1"/>
    <col min="13569" max="13569" width="2.83203125" style="1" customWidth="1"/>
    <col min="13570" max="13570" width="7.5" style="1" customWidth="1"/>
    <col min="13571" max="13571" width="12.9140625" style="1" customWidth="1"/>
    <col min="13572" max="13572" width="10.25" style="1" customWidth="1"/>
    <col min="13573" max="13573" width="10.6640625" style="1" customWidth="1"/>
    <col min="13574" max="13574" width="7.75" style="1" customWidth="1"/>
    <col min="13575" max="13575" width="11.9140625" style="1" customWidth="1"/>
    <col min="13576" max="13576" width="9.9140625" style="1" customWidth="1"/>
    <col min="13577" max="13577" width="9.58203125" style="1" customWidth="1"/>
    <col min="13578" max="13578" width="10.83203125" style="1" customWidth="1"/>
    <col min="13579" max="13579" width="12.33203125" style="1" bestFit="1" customWidth="1"/>
    <col min="13580" max="13824" width="8.1640625" style="1"/>
    <col min="13825" max="13825" width="2.83203125" style="1" customWidth="1"/>
    <col min="13826" max="13826" width="7.5" style="1" customWidth="1"/>
    <col min="13827" max="13827" width="12.9140625" style="1" customWidth="1"/>
    <col min="13828" max="13828" width="10.25" style="1" customWidth="1"/>
    <col min="13829" max="13829" width="10.6640625" style="1" customWidth="1"/>
    <col min="13830" max="13830" width="7.75" style="1" customWidth="1"/>
    <col min="13831" max="13831" width="11.9140625" style="1" customWidth="1"/>
    <col min="13832" max="13832" width="9.9140625" style="1" customWidth="1"/>
    <col min="13833" max="13833" width="9.58203125" style="1" customWidth="1"/>
    <col min="13834" max="13834" width="10.83203125" style="1" customWidth="1"/>
    <col min="13835" max="13835" width="12.33203125" style="1" bestFit="1" customWidth="1"/>
    <col min="13836" max="14080" width="8.1640625" style="1"/>
    <col min="14081" max="14081" width="2.83203125" style="1" customWidth="1"/>
    <col min="14082" max="14082" width="7.5" style="1" customWidth="1"/>
    <col min="14083" max="14083" width="12.9140625" style="1" customWidth="1"/>
    <col min="14084" max="14084" width="10.25" style="1" customWidth="1"/>
    <col min="14085" max="14085" width="10.6640625" style="1" customWidth="1"/>
    <col min="14086" max="14086" width="7.75" style="1" customWidth="1"/>
    <col min="14087" max="14087" width="11.9140625" style="1" customWidth="1"/>
    <col min="14088" max="14088" width="9.9140625" style="1" customWidth="1"/>
    <col min="14089" max="14089" width="9.58203125" style="1" customWidth="1"/>
    <col min="14090" max="14090" width="10.83203125" style="1" customWidth="1"/>
    <col min="14091" max="14091" width="12.33203125" style="1" bestFit="1" customWidth="1"/>
    <col min="14092" max="14336" width="8.1640625" style="1"/>
    <col min="14337" max="14337" width="2.83203125" style="1" customWidth="1"/>
    <col min="14338" max="14338" width="7.5" style="1" customWidth="1"/>
    <col min="14339" max="14339" width="12.9140625" style="1" customWidth="1"/>
    <col min="14340" max="14340" width="10.25" style="1" customWidth="1"/>
    <col min="14341" max="14341" width="10.6640625" style="1" customWidth="1"/>
    <col min="14342" max="14342" width="7.75" style="1" customWidth="1"/>
    <col min="14343" max="14343" width="11.9140625" style="1" customWidth="1"/>
    <col min="14344" max="14344" width="9.9140625" style="1" customWidth="1"/>
    <col min="14345" max="14345" width="9.58203125" style="1" customWidth="1"/>
    <col min="14346" max="14346" width="10.83203125" style="1" customWidth="1"/>
    <col min="14347" max="14347" width="12.33203125" style="1" bestFit="1" customWidth="1"/>
    <col min="14348" max="14592" width="8.1640625" style="1"/>
    <col min="14593" max="14593" width="2.83203125" style="1" customWidth="1"/>
    <col min="14594" max="14594" width="7.5" style="1" customWidth="1"/>
    <col min="14595" max="14595" width="12.9140625" style="1" customWidth="1"/>
    <col min="14596" max="14596" width="10.25" style="1" customWidth="1"/>
    <col min="14597" max="14597" width="10.6640625" style="1" customWidth="1"/>
    <col min="14598" max="14598" width="7.75" style="1" customWidth="1"/>
    <col min="14599" max="14599" width="11.9140625" style="1" customWidth="1"/>
    <col min="14600" max="14600" width="9.9140625" style="1" customWidth="1"/>
    <col min="14601" max="14601" width="9.58203125" style="1" customWidth="1"/>
    <col min="14602" max="14602" width="10.83203125" style="1" customWidth="1"/>
    <col min="14603" max="14603" width="12.33203125" style="1" bestFit="1" customWidth="1"/>
    <col min="14604" max="14848" width="8.1640625" style="1"/>
    <col min="14849" max="14849" width="2.83203125" style="1" customWidth="1"/>
    <col min="14850" max="14850" width="7.5" style="1" customWidth="1"/>
    <col min="14851" max="14851" width="12.9140625" style="1" customWidth="1"/>
    <col min="14852" max="14852" width="10.25" style="1" customWidth="1"/>
    <col min="14853" max="14853" width="10.6640625" style="1" customWidth="1"/>
    <col min="14854" max="14854" width="7.75" style="1" customWidth="1"/>
    <col min="14855" max="14855" width="11.9140625" style="1" customWidth="1"/>
    <col min="14856" max="14856" width="9.9140625" style="1" customWidth="1"/>
    <col min="14857" max="14857" width="9.58203125" style="1" customWidth="1"/>
    <col min="14858" max="14858" width="10.83203125" style="1" customWidth="1"/>
    <col min="14859" max="14859" width="12.33203125" style="1" bestFit="1" customWidth="1"/>
    <col min="14860" max="15104" width="8.1640625" style="1"/>
    <col min="15105" max="15105" width="2.83203125" style="1" customWidth="1"/>
    <col min="15106" max="15106" width="7.5" style="1" customWidth="1"/>
    <col min="15107" max="15107" width="12.9140625" style="1" customWidth="1"/>
    <col min="15108" max="15108" width="10.25" style="1" customWidth="1"/>
    <col min="15109" max="15109" width="10.6640625" style="1" customWidth="1"/>
    <col min="15110" max="15110" width="7.75" style="1" customWidth="1"/>
    <col min="15111" max="15111" width="11.9140625" style="1" customWidth="1"/>
    <col min="15112" max="15112" width="9.9140625" style="1" customWidth="1"/>
    <col min="15113" max="15113" width="9.58203125" style="1" customWidth="1"/>
    <col min="15114" max="15114" width="10.83203125" style="1" customWidth="1"/>
    <col min="15115" max="15115" width="12.33203125" style="1" bestFit="1" customWidth="1"/>
    <col min="15116" max="15360" width="8.1640625" style="1"/>
    <col min="15361" max="15361" width="2.83203125" style="1" customWidth="1"/>
    <col min="15362" max="15362" width="7.5" style="1" customWidth="1"/>
    <col min="15363" max="15363" width="12.9140625" style="1" customWidth="1"/>
    <col min="15364" max="15364" width="10.25" style="1" customWidth="1"/>
    <col min="15365" max="15365" width="10.6640625" style="1" customWidth="1"/>
    <col min="15366" max="15366" width="7.75" style="1" customWidth="1"/>
    <col min="15367" max="15367" width="11.9140625" style="1" customWidth="1"/>
    <col min="15368" max="15368" width="9.9140625" style="1" customWidth="1"/>
    <col min="15369" max="15369" width="9.58203125" style="1" customWidth="1"/>
    <col min="15370" max="15370" width="10.83203125" style="1" customWidth="1"/>
    <col min="15371" max="15371" width="12.33203125" style="1" bestFit="1" customWidth="1"/>
    <col min="15372" max="15616" width="8.1640625" style="1"/>
    <col min="15617" max="15617" width="2.83203125" style="1" customWidth="1"/>
    <col min="15618" max="15618" width="7.5" style="1" customWidth="1"/>
    <col min="15619" max="15619" width="12.9140625" style="1" customWidth="1"/>
    <col min="15620" max="15620" width="10.25" style="1" customWidth="1"/>
    <col min="15621" max="15621" width="10.6640625" style="1" customWidth="1"/>
    <col min="15622" max="15622" width="7.75" style="1" customWidth="1"/>
    <col min="15623" max="15623" width="11.9140625" style="1" customWidth="1"/>
    <col min="15624" max="15624" width="9.9140625" style="1" customWidth="1"/>
    <col min="15625" max="15625" width="9.58203125" style="1" customWidth="1"/>
    <col min="15626" max="15626" width="10.83203125" style="1" customWidth="1"/>
    <col min="15627" max="15627" width="12.33203125" style="1" bestFit="1" customWidth="1"/>
    <col min="15628" max="15872" width="8.1640625" style="1"/>
    <col min="15873" max="15873" width="2.83203125" style="1" customWidth="1"/>
    <col min="15874" max="15874" width="7.5" style="1" customWidth="1"/>
    <col min="15875" max="15875" width="12.9140625" style="1" customWidth="1"/>
    <col min="15876" max="15876" width="10.25" style="1" customWidth="1"/>
    <col min="15877" max="15877" width="10.6640625" style="1" customWidth="1"/>
    <col min="15878" max="15878" width="7.75" style="1" customWidth="1"/>
    <col min="15879" max="15879" width="11.9140625" style="1" customWidth="1"/>
    <col min="15880" max="15880" width="9.9140625" style="1" customWidth="1"/>
    <col min="15881" max="15881" width="9.58203125" style="1" customWidth="1"/>
    <col min="15882" max="15882" width="10.83203125" style="1" customWidth="1"/>
    <col min="15883" max="15883" width="12.33203125" style="1" bestFit="1" customWidth="1"/>
    <col min="15884" max="16128" width="8.1640625" style="1"/>
    <col min="16129" max="16129" width="2.83203125" style="1" customWidth="1"/>
    <col min="16130" max="16130" width="7.5" style="1" customWidth="1"/>
    <col min="16131" max="16131" width="12.9140625" style="1" customWidth="1"/>
    <col min="16132" max="16132" width="10.25" style="1" customWidth="1"/>
    <col min="16133" max="16133" width="10.6640625" style="1" customWidth="1"/>
    <col min="16134" max="16134" width="7.75" style="1" customWidth="1"/>
    <col min="16135" max="16135" width="11.9140625" style="1" customWidth="1"/>
    <col min="16136" max="16136" width="9.9140625" style="1" customWidth="1"/>
    <col min="16137" max="16137" width="9.58203125" style="1" customWidth="1"/>
    <col min="16138" max="16138" width="10.83203125" style="1" customWidth="1"/>
    <col min="16139" max="16139" width="12.33203125" style="1" bestFit="1" customWidth="1"/>
    <col min="16140" max="16384" width="8.1640625" style="1"/>
  </cols>
  <sheetData>
    <row r="1" spans="2:9" ht="13.5" thickBot="1" x14ac:dyDescent="0.6">
      <c r="I1" s="54" t="s">
        <v>58</v>
      </c>
    </row>
    <row r="2" spans="2:9" ht="28.25" customHeight="1" x14ac:dyDescent="0.55000000000000004">
      <c r="B2" s="55" t="s">
        <v>49</v>
      </c>
      <c r="C2" s="56"/>
      <c r="D2" s="56"/>
      <c r="E2" s="56"/>
      <c r="F2" s="56"/>
      <c r="G2" s="56"/>
      <c r="H2" s="56"/>
      <c r="I2" s="57"/>
    </row>
    <row r="3" spans="2:9" ht="13.25" customHeight="1" x14ac:dyDescent="0.55000000000000004">
      <c r="B3" s="28"/>
      <c r="C3" s="29"/>
      <c r="D3" s="30"/>
      <c r="E3" s="30"/>
      <c r="F3" s="30"/>
      <c r="G3" s="30"/>
      <c r="H3" s="30"/>
      <c r="I3" s="52"/>
    </row>
    <row r="4" spans="2:9" ht="13.25" customHeight="1" x14ac:dyDescent="0.55000000000000004">
      <c r="B4" s="28" t="s">
        <v>56</v>
      </c>
      <c r="C4" s="29"/>
      <c r="D4" s="30"/>
      <c r="E4" s="30"/>
      <c r="F4" s="30"/>
      <c r="G4" s="30"/>
      <c r="H4" s="30"/>
      <c r="I4" s="31"/>
    </row>
    <row r="5" spans="2:9" x14ac:dyDescent="0.55000000000000004">
      <c r="B5" s="28"/>
      <c r="C5" s="29" t="s">
        <v>0</v>
      </c>
      <c r="D5" s="32"/>
      <c r="E5" s="29"/>
      <c r="F5" s="29"/>
      <c r="G5" s="29"/>
      <c r="H5" s="29"/>
      <c r="I5" s="31"/>
    </row>
    <row r="6" spans="2:9" x14ac:dyDescent="0.55000000000000004">
      <c r="B6" s="28" t="s">
        <v>1</v>
      </c>
      <c r="C6" s="29"/>
      <c r="D6" s="29"/>
      <c r="E6" s="29"/>
      <c r="F6" s="29"/>
      <c r="G6" s="29"/>
      <c r="H6" s="29"/>
      <c r="I6" s="31"/>
    </row>
    <row r="7" spans="2:9" x14ac:dyDescent="0.55000000000000004">
      <c r="B7" s="1" t="s">
        <v>57</v>
      </c>
      <c r="C7" s="29"/>
      <c r="D7" s="29"/>
      <c r="E7" s="29"/>
      <c r="F7" s="29"/>
      <c r="G7" s="29"/>
      <c r="H7" s="29"/>
      <c r="I7" s="31"/>
    </row>
    <row r="8" spans="2:9" x14ac:dyDescent="0.55000000000000004">
      <c r="B8" s="28"/>
      <c r="C8" s="29"/>
      <c r="D8" s="29"/>
      <c r="E8" s="29"/>
      <c r="F8" s="29"/>
      <c r="G8" s="29"/>
      <c r="H8" s="29"/>
      <c r="I8" s="31"/>
    </row>
    <row r="9" spans="2:9" x14ac:dyDescent="0.55000000000000004">
      <c r="B9" s="28"/>
      <c r="C9" s="29"/>
      <c r="D9" s="29"/>
      <c r="E9" s="29"/>
      <c r="F9" s="29"/>
      <c r="G9" s="29"/>
      <c r="H9" s="29"/>
      <c r="I9" s="31"/>
    </row>
    <row r="10" spans="2:9" x14ac:dyDescent="0.55000000000000004">
      <c r="B10" s="28"/>
      <c r="C10" s="29"/>
      <c r="D10" s="29"/>
      <c r="E10" s="29"/>
      <c r="F10" s="29"/>
      <c r="G10" s="29"/>
      <c r="H10" s="29"/>
      <c r="I10" s="31"/>
    </row>
    <row r="11" spans="2:9" x14ac:dyDescent="0.55000000000000004">
      <c r="B11" s="28"/>
      <c r="C11" s="29"/>
      <c r="D11" s="29"/>
      <c r="E11" s="29"/>
      <c r="F11" s="29"/>
      <c r="G11" s="29"/>
      <c r="H11" s="29"/>
      <c r="I11" s="31"/>
    </row>
    <row r="12" spans="2:9" x14ac:dyDescent="0.55000000000000004">
      <c r="B12" s="28"/>
      <c r="C12" s="29"/>
      <c r="D12" s="29"/>
      <c r="E12" s="29"/>
      <c r="F12" s="29"/>
      <c r="G12" s="29"/>
      <c r="H12" s="29"/>
      <c r="I12" s="31"/>
    </row>
    <row r="13" spans="2:9" x14ac:dyDescent="0.55000000000000004">
      <c r="B13" s="28"/>
      <c r="C13" s="29"/>
      <c r="D13" s="29"/>
      <c r="E13" s="29"/>
      <c r="F13" s="29"/>
      <c r="G13" s="29"/>
      <c r="H13" s="29"/>
      <c r="I13" s="31"/>
    </row>
    <row r="14" spans="2:9" x14ac:dyDescent="0.55000000000000004">
      <c r="B14" s="28"/>
      <c r="C14" s="29"/>
      <c r="D14" s="29"/>
      <c r="E14" s="29"/>
      <c r="F14" s="29"/>
      <c r="G14" s="29"/>
      <c r="H14" s="29"/>
      <c r="I14" s="31"/>
    </row>
    <row r="15" spans="2:9" x14ac:dyDescent="0.55000000000000004">
      <c r="B15" s="28"/>
      <c r="C15" s="29"/>
      <c r="D15" s="29"/>
      <c r="E15" s="29"/>
      <c r="F15" s="29"/>
      <c r="G15" s="29"/>
      <c r="H15" s="29"/>
      <c r="I15" s="31"/>
    </row>
    <row r="16" spans="2:9" x14ac:dyDescent="0.55000000000000004">
      <c r="B16" s="28"/>
      <c r="C16" s="29"/>
      <c r="D16" s="29"/>
      <c r="E16" s="29"/>
      <c r="F16" s="29"/>
      <c r="G16" s="29"/>
      <c r="H16" s="29"/>
      <c r="I16" s="31"/>
    </row>
    <row r="17" spans="2:9" x14ac:dyDescent="0.55000000000000004">
      <c r="B17" s="28"/>
      <c r="C17" s="29"/>
      <c r="D17" s="29"/>
      <c r="E17" s="29"/>
      <c r="F17" s="29"/>
      <c r="G17" s="29"/>
      <c r="H17" s="29"/>
      <c r="I17" s="31"/>
    </row>
    <row r="18" spans="2:9" x14ac:dyDescent="0.55000000000000004">
      <c r="B18" s="28"/>
      <c r="C18" s="29"/>
      <c r="D18" s="29"/>
      <c r="E18" s="29"/>
      <c r="F18" s="29"/>
      <c r="G18" s="29"/>
      <c r="H18" s="29"/>
      <c r="I18" s="31"/>
    </row>
    <row r="19" spans="2:9" x14ac:dyDescent="0.55000000000000004">
      <c r="B19" s="28"/>
      <c r="C19" s="29"/>
      <c r="D19" s="29"/>
      <c r="E19" s="29"/>
      <c r="F19" s="29"/>
      <c r="G19" s="29"/>
      <c r="H19" s="29"/>
      <c r="I19" s="31"/>
    </row>
    <row r="20" spans="2:9" x14ac:dyDescent="0.55000000000000004">
      <c r="B20" s="28"/>
      <c r="C20" s="29"/>
      <c r="D20" s="29"/>
      <c r="E20" s="29"/>
      <c r="F20" s="29"/>
      <c r="G20" s="29"/>
      <c r="H20" s="29"/>
      <c r="I20" s="31"/>
    </row>
    <row r="21" spans="2:9" x14ac:dyDescent="0.55000000000000004">
      <c r="B21" s="28"/>
      <c r="C21" s="29"/>
      <c r="D21" s="29"/>
      <c r="E21" s="29"/>
      <c r="F21" s="29"/>
      <c r="G21" s="29"/>
      <c r="H21" s="29"/>
      <c r="I21" s="31"/>
    </row>
    <row r="22" spans="2:9" x14ac:dyDescent="0.55000000000000004">
      <c r="B22" s="28"/>
      <c r="C22" s="29"/>
      <c r="D22" s="29"/>
      <c r="E22" s="29"/>
      <c r="F22" s="29"/>
      <c r="G22" s="29"/>
      <c r="H22" s="29"/>
      <c r="I22" s="31"/>
    </row>
    <row r="23" spans="2:9" ht="13.5" thickBot="1" x14ac:dyDescent="0.6">
      <c r="B23" s="28"/>
      <c r="C23" s="29"/>
      <c r="D23" s="29"/>
      <c r="E23" s="29"/>
      <c r="F23" s="29"/>
      <c r="G23" s="29"/>
      <c r="H23" s="29"/>
      <c r="I23" s="31"/>
    </row>
    <row r="24" spans="2:9" s="7" customFormat="1" ht="25.75" customHeight="1" thickTop="1" thickBot="1" x14ac:dyDescent="0.6">
      <c r="B24" s="33"/>
      <c r="C24" s="4" t="s">
        <v>2</v>
      </c>
      <c r="D24" s="5"/>
      <c r="E24" s="58" t="s">
        <v>3</v>
      </c>
      <c r="F24" s="59"/>
      <c r="G24" s="6">
        <f>E30*F30+E31*F31+E32*F32+E33*F33+E34*F34+E35*F35+E36*F36+E37*F37+E38*F38+E39*F39+E40*F40+E41*F41+E42*F42</f>
        <v>1600</v>
      </c>
      <c r="H24" s="34"/>
      <c r="I24" s="35"/>
    </row>
    <row r="25" spans="2:9" s="7" customFormat="1" ht="18.5" customHeight="1" thickTop="1" x14ac:dyDescent="0.55000000000000004">
      <c r="B25" s="33"/>
      <c r="C25" s="36"/>
      <c r="D25" s="34"/>
      <c r="E25" s="64" t="s">
        <v>53</v>
      </c>
      <c r="F25" s="65"/>
      <c r="G25" s="50">
        <v>1600</v>
      </c>
      <c r="H25" s="34"/>
      <c r="I25" s="35"/>
    </row>
    <row r="26" spans="2:9" s="7" customFormat="1" ht="18.5" customHeight="1" x14ac:dyDescent="0.55000000000000004">
      <c r="B26" s="33"/>
      <c r="C26" s="36"/>
      <c r="D26" s="62" t="s">
        <v>54</v>
      </c>
      <c r="E26" s="63"/>
      <c r="F26" s="63"/>
      <c r="G26" s="51">
        <v>118.5</v>
      </c>
      <c r="H26" s="34"/>
      <c r="I26" s="35"/>
    </row>
    <row r="27" spans="2:9" s="7" customFormat="1" ht="18.5" customHeight="1" x14ac:dyDescent="0.55000000000000004">
      <c r="B27" s="33"/>
      <c r="C27" s="36"/>
      <c r="D27" s="62" t="s">
        <v>55</v>
      </c>
      <c r="E27" s="63"/>
      <c r="F27" s="63"/>
      <c r="G27" s="51">
        <v>128.4</v>
      </c>
      <c r="H27" s="34"/>
      <c r="I27" s="35"/>
    </row>
    <row r="28" spans="2:9" s="7" customFormat="1" ht="10.5" customHeight="1" x14ac:dyDescent="0.55000000000000004">
      <c r="B28" s="33"/>
      <c r="C28" s="34"/>
      <c r="D28" s="34"/>
      <c r="E28" s="34"/>
      <c r="F28" s="34"/>
      <c r="G28" s="34"/>
      <c r="H28" s="34"/>
      <c r="I28" s="35"/>
    </row>
    <row r="29" spans="2:9" s="8" customFormat="1" ht="40.75" customHeight="1" x14ac:dyDescent="0.55000000000000004">
      <c r="B29" s="39"/>
      <c r="C29" s="9" t="s">
        <v>5</v>
      </c>
      <c r="D29" s="10" t="s">
        <v>6</v>
      </c>
      <c r="E29" s="11" t="s">
        <v>7</v>
      </c>
      <c r="F29" s="9" t="s">
        <v>8</v>
      </c>
      <c r="G29" s="11" t="s">
        <v>9</v>
      </c>
      <c r="H29" s="36"/>
      <c r="I29" s="40"/>
    </row>
    <row r="30" spans="2:9" s="7" customFormat="1" ht="18.649999999999999" customHeight="1" x14ac:dyDescent="0.55000000000000004">
      <c r="B30" s="33"/>
      <c r="C30" s="12" t="s">
        <v>10</v>
      </c>
      <c r="D30" s="15">
        <f>G27</f>
        <v>128.4</v>
      </c>
      <c r="E30" s="16">
        <f>G25</f>
        <v>1600</v>
      </c>
      <c r="F30" s="16">
        <v>1</v>
      </c>
      <c r="G30" s="16">
        <f>(G26-D30)*E30*F30</f>
        <v>-15840.000000000009</v>
      </c>
      <c r="H30" s="34"/>
      <c r="I30" s="35"/>
    </row>
    <row r="31" spans="2:9" s="7" customFormat="1" ht="18" customHeight="1" x14ac:dyDescent="0.55000000000000004">
      <c r="B31" s="33"/>
      <c r="C31" s="12" t="s">
        <v>11</v>
      </c>
      <c r="D31" s="13"/>
      <c r="E31" s="14"/>
      <c r="F31" s="14"/>
      <c r="G31" s="12">
        <f t="shared" ref="G31:G42" si="0">($G$26-D31)*E31*F31</f>
        <v>0</v>
      </c>
      <c r="H31" s="34"/>
      <c r="I31" s="35"/>
    </row>
    <row r="32" spans="2:9" s="7" customFormat="1" ht="18.649999999999999" customHeight="1" x14ac:dyDescent="0.55000000000000004">
      <c r="B32" s="33"/>
      <c r="C32" s="12" t="s">
        <v>12</v>
      </c>
      <c r="D32" s="13"/>
      <c r="E32" s="14"/>
      <c r="F32" s="14"/>
      <c r="G32" s="12">
        <f t="shared" si="0"/>
        <v>0</v>
      </c>
      <c r="H32" s="34"/>
      <c r="I32" s="35"/>
    </row>
    <row r="33" spans="2:9" s="7" customFormat="1" ht="18.649999999999999" customHeight="1" x14ac:dyDescent="0.55000000000000004">
      <c r="B33" s="33"/>
      <c r="C33" s="12" t="s">
        <v>13</v>
      </c>
      <c r="D33" s="13"/>
      <c r="E33" s="14"/>
      <c r="F33" s="14"/>
      <c r="G33" s="12">
        <f t="shared" si="0"/>
        <v>0</v>
      </c>
      <c r="H33" s="34"/>
      <c r="I33" s="35"/>
    </row>
    <row r="34" spans="2:9" s="7" customFormat="1" ht="18.649999999999999" customHeight="1" x14ac:dyDescent="0.55000000000000004">
      <c r="B34" s="33"/>
      <c r="C34" s="12" t="s">
        <v>14</v>
      </c>
      <c r="D34" s="13"/>
      <c r="E34" s="14"/>
      <c r="F34" s="14"/>
      <c r="G34" s="12">
        <f t="shared" si="0"/>
        <v>0</v>
      </c>
      <c r="H34" s="34"/>
      <c r="I34" s="35"/>
    </row>
    <row r="35" spans="2:9" s="7" customFormat="1" ht="18.649999999999999" customHeight="1" x14ac:dyDescent="0.55000000000000004">
      <c r="B35" s="33"/>
      <c r="C35" s="12" t="s">
        <v>15</v>
      </c>
      <c r="D35" s="13"/>
      <c r="E35" s="14"/>
      <c r="F35" s="14"/>
      <c r="G35" s="12">
        <f t="shared" si="0"/>
        <v>0</v>
      </c>
      <c r="H35" s="34"/>
      <c r="I35" s="35"/>
    </row>
    <row r="36" spans="2:9" s="7" customFormat="1" ht="18.649999999999999" customHeight="1" x14ac:dyDescent="0.55000000000000004">
      <c r="B36" s="33"/>
      <c r="C36" s="12" t="s">
        <v>16</v>
      </c>
      <c r="D36" s="13"/>
      <c r="E36" s="14"/>
      <c r="F36" s="14"/>
      <c r="G36" s="12">
        <f t="shared" si="0"/>
        <v>0</v>
      </c>
      <c r="H36" s="34"/>
      <c r="I36" s="35"/>
    </row>
    <row r="37" spans="2:9" s="7" customFormat="1" ht="18.649999999999999" customHeight="1" x14ac:dyDescent="0.55000000000000004">
      <c r="B37" s="33"/>
      <c r="C37" s="12" t="s">
        <v>17</v>
      </c>
      <c r="D37" s="13"/>
      <c r="E37" s="14"/>
      <c r="F37" s="14"/>
      <c r="G37" s="12">
        <f t="shared" si="0"/>
        <v>0</v>
      </c>
      <c r="H37" s="34"/>
      <c r="I37" s="35"/>
    </row>
    <row r="38" spans="2:9" s="7" customFormat="1" ht="18.649999999999999" customHeight="1" x14ac:dyDescent="0.55000000000000004">
      <c r="B38" s="33"/>
      <c r="C38" s="12" t="s">
        <v>18</v>
      </c>
      <c r="D38" s="13"/>
      <c r="E38" s="14"/>
      <c r="F38" s="14"/>
      <c r="G38" s="12">
        <f t="shared" si="0"/>
        <v>0</v>
      </c>
      <c r="H38" s="34"/>
      <c r="I38" s="35"/>
    </row>
    <row r="39" spans="2:9" s="7" customFormat="1" ht="18.649999999999999" customHeight="1" x14ac:dyDescent="0.55000000000000004">
      <c r="B39" s="33"/>
      <c r="C39" s="12" t="s">
        <v>19</v>
      </c>
      <c r="D39" s="13"/>
      <c r="E39" s="14"/>
      <c r="F39" s="14"/>
      <c r="G39" s="12">
        <f t="shared" si="0"/>
        <v>0</v>
      </c>
      <c r="H39" s="34"/>
      <c r="I39" s="35"/>
    </row>
    <row r="40" spans="2:9" s="7" customFormat="1" ht="18.649999999999999" customHeight="1" x14ac:dyDescent="0.55000000000000004">
      <c r="B40" s="33"/>
      <c r="C40" s="12" t="s">
        <v>20</v>
      </c>
      <c r="D40" s="13"/>
      <c r="E40" s="14"/>
      <c r="F40" s="14"/>
      <c r="G40" s="12">
        <f t="shared" si="0"/>
        <v>0</v>
      </c>
      <c r="H40" s="34"/>
      <c r="I40" s="35"/>
    </row>
    <row r="41" spans="2:9" s="7" customFormat="1" ht="18.649999999999999" customHeight="1" x14ac:dyDescent="0.55000000000000004">
      <c r="B41" s="33"/>
      <c r="C41" s="12" t="s">
        <v>21</v>
      </c>
      <c r="D41" s="13"/>
      <c r="E41" s="14"/>
      <c r="F41" s="14"/>
      <c r="G41" s="12">
        <f t="shared" si="0"/>
        <v>0</v>
      </c>
      <c r="H41" s="34"/>
      <c r="I41" s="35"/>
    </row>
    <row r="42" spans="2:9" s="7" customFormat="1" ht="18.649999999999999" customHeight="1" x14ac:dyDescent="0.55000000000000004">
      <c r="B42" s="33"/>
      <c r="C42" s="12" t="s">
        <v>22</v>
      </c>
      <c r="D42" s="13"/>
      <c r="E42" s="14"/>
      <c r="F42" s="14"/>
      <c r="G42" s="12">
        <f t="shared" si="0"/>
        <v>0</v>
      </c>
      <c r="H42" s="34"/>
      <c r="I42" s="35"/>
    </row>
    <row r="43" spans="2:9" s="7" customFormat="1" ht="18.649999999999999" customHeight="1" x14ac:dyDescent="0.55000000000000004">
      <c r="B43" s="33"/>
      <c r="C43" s="17" t="s">
        <v>23</v>
      </c>
      <c r="D43" s="18"/>
      <c r="E43" s="18"/>
      <c r="F43" s="19"/>
      <c r="G43" s="12">
        <f>IF(G24&lt;=G25,0,SUM(G30:G42))</f>
        <v>0</v>
      </c>
      <c r="H43" s="34"/>
      <c r="I43" s="35"/>
    </row>
    <row r="44" spans="2:9" s="7" customFormat="1" ht="18.649999999999999" customHeight="1" x14ac:dyDescent="0.55000000000000004">
      <c r="B44" s="33"/>
      <c r="C44" s="17" t="s">
        <v>24</v>
      </c>
      <c r="D44" s="18"/>
      <c r="E44" s="18"/>
      <c r="F44" s="19"/>
      <c r="G44" s="20">
        <f>ROUND(G43/G24,1)</f>
        <v>0</v>
      </c>
      <c r="H44" s="34"/>
      <c r="I44" s="35"/>
    </row>
    <row r="45" spans="2:9" s="7" customFormat="1" ht="18.649999999999999" customHeight="1" x14ac:dyDescent="0.55000000000000004">
      <c r="B45" s="33"/>
      <c r="C45" s="17" t="s">
        <v>25</v>
      </c>
      <c r="D45" s="18"/>
      <c r="E45" s="18"/>
      <c r="F45" s="19"/>
      <c r="G45" s="12">
        <f>IF(G24&lt;=G25,0,ROUND((((228.2/2)+G44)/228.2)*G24,0))</f>
        <v>0</v>
      </c>
      <c r="H45" s="34"/>
      <c r="I45" s="35"/>
    </row>
    <row r="46" spans="2:9" s="7" customFormat="1" ht="18.649999999999999" customHeight="1" x14ac:dyDescent="0.55000000000000004">
      <c r="B46" s="33"/>
      <c r="C46" s="17" t="s">
        <v>26</v>
      </c>
      <c r="D46" s="18"/>
      <c r="E46" s="18"/>
      <c r="F46" s="19"/>
      <c r="G46" s="12">
        <f>IF(G24&lt;=G25,0,ROUND((((228.2/2)-G44)/228.2)*G24,0))</f>
        <v>0</v>
      </c>
      <c r="H46" s="34"/>
      <c r="I46" s="35"/>
    </row>
    <row r="47" spans="2:9" s="7" customFormat="1" ht="10" customHeight="1" x14ac:dyDescent="0.55000000000000004">
      <c r="B47" s="33"/>
      <c r="C47" s="34"/>
      <c r="D47" s="34"/>
      <c r="E47" s="34"/>
      <c r="F47" s="34"/>
      <c r="G47" s="34"/>
      <c r="H47" s="34"/>
      <c r="I47" s="35"/>
    </row>
    <row r="48" spans="2:9" ht="18.649999999999999" customHeight="1" x14ac:dyDescent="0.55000000000000004">
      <c r="B48" s="28"/>
      <c r="C48" s="21" t="s">
        <v>27</v>
      </c>
      <c r="D48" s="22"/>
      <c r="E48" s="22"/>
      <c r="F48" s="23"/>
      <c r="G48" s="24">
        <f>IF(G24&lt;=G25,0,ROUND((G45-G46)/G24,3))</f>
        <v>0</v>
      </c>
      <c r="H48" s="29"/>
      <c r="I48" s="31"/>
    </row>
    <row r="49" spans="2:9" ht="10" customHeight="1" thickBot="1" x14ac:dyDescent="0.6">
      <c r="B49" s="28"/>
      <c r="C49" s="29"/>
      <c r="D49" s="29"/>
      <c r="E49" s="29"/>
      <c r="F49" s="29"/>
      <c r="G49" s="29"/>
      <c r="H49" s="29"/>
      <c r="I49" s="31"/>
    </row>
    <row r="50" spans="2:9" ht="29" customHeight="1" thickTop="1" thickBot="1" x14ac:dyDescent="0.6">
      <c r="B50" s="28"/>
      <c r="C50" s="60" t="s">
        <v>28</v>
      </c>
      <c r="D50" s="61"/>
      <c r="E50" s="25"/>
      <c r="F50" s="25"/>
      <c r="G50" s="26" t="str">
        <f>IF(G24&lt;=G25," ",IF(G48&gt;0.1,"×",IF(G48&lt;(-0.1),"×","○")))</f>
        <v xml:space="preserve"> </v>
      </c>
      <c r="H50" s="29"/>
      <c r="I50" s="31"/>
    </row>
    <row r="51" spans="2:9" ht="10" customHeight="1" thickTop="1" thickBot="1" x14ac:dyDescent="0.6">
      <c r="B51" s="41"/>
      <c r="C51" s="42"/>
      <c r="D51" s="42"/>
      <c r="E51" s="42"/>
      <c r="F51" s="42"/>
      <c r="G51" s="42"/>
      <c r="H51" s="42"/>
      <c r="I51" s="43"/>
    </row>
    <row r="52" spans="2:9" ht="13" customHeight="1" x14ac:dyDescent="0.55000000000000004"/>
  </sheetData>
  <mergeCells count="6">
    <mergeCell ref="C50:D50"/>
    <mergeCell ref="B2:I2"/>
    <mergeCell ref="E24:F24"/>
    <mergeCell ref="E25:F25"/>
    <mergeCell ref="D26:F26"/>
    <mergeCell ref="D27:F27"/>
  </mergeCells>
  <phoneticPr fontId="2"/>
  <printOptions horizontalCentered="1"/>
  <pageMargins left="0.23622047244094491" right="0.23622047244094491" top="0.35433070866141736" bottom="0.35433070866141736" header="0.31496062992125984" footer="0.31496062992125984"/>
  <pageSetup paperSize="9"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作成例</vt:lpstr>
      <vt:lpstr>19D・20D</vt:lpstr>
      <vt:lpstr>19G・20G</vt:lpstr>
      <vt:lpstr>V19C</vt:lpstr>
      <vt:lpstr>V19B</vt:lpstr>
      <vt:lpstr>30C・30D</vt:lpstr>
      <vt:lpstr>48A・49A</vt:lpstr>
      <vt:lpstr>私有12ft(両開き)</vt:lpstr>
      <vt:lpstr>私有12ft(片開き)</vt:lpstr>
      <vt:lpstr>私有20ft級</vt:lpstr>
      <vt:lpstr>私有30ft級</vt:lpstr>
      <vt:lpstr>海上20ft・40ft</vt:lpstr>
      <vt:lpstr>'19D・20D'!Print_Area</vt:lpstr>
      <vt:lpstr>'19G・20G'!Print_Area</vt:lpstr>
      <vt:lpstr>'30C・30D'!Print_Area</vt:lpstr>
      <vt:lpstr>'48A・49A'!Print_Area</vt:lpstr>
      <vt:lpstr>V19B!Print_Area</vt:lpstr>
      <vt:lpstr>V19C!Print_Area</vt:lpstr>
      <vt:lpstr>海上20ft・40ft!Print_Area</vt:lpstr>
      <vt:lpstr>作成例!Print_Area</vt:lpstr>
      <vt:lpstr>'私有12ft(片開き)'!Print_Area</vt:lpstr>
      <vt:lpstr>'私有12ft(両開き)'!Print_Area</vt:lpstr>
      <vt:lpstr>私有20ft級!Print_Area</vt:lpstr>
      <vt:lpstr>私有30ft級!Print_Area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2022-06-24T08:17:00Z</cp:lastPrinted>
  <dcterms:created xsi:type="dcterms:W3CDTF">2022-06-21T04:29:55Z</dcterms:created>
  <dcterms:modified xsi:type="dcterms:W3CDTF">2023-02-16T05:53:22Z</dcterms:modified>
</cp:coreProperties>
</file>